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1245" windowWidth="14805" windowHeight="6870"/>
  </bookViews>
  <sheets>
    <sheet name="Комплексное" sheetId="2" r:id="rId1"/>
  </sheets>
  <definedNames>
    <definedName name="_xlnm._FilterDatabase" localSheetId="0" hidden="1">Комплексное!$A$5:$X$93</definedName>
    <definedName name="_xlnm.Print_Titles" localSheetId="0">Комплексное!$5:$8</definedName>
    <definedName name="_xlnm.Print_Area" localSheetId="0">Комплексное!$A$1:$AM$93</definedName>
  </definedNames>
  <calcPr calcId="145621"/>
</workbook>
</file>

<file path=xl/calcChain.xml><?xml version="1.0" encoding="utf-8"?>
<calcChain xmlns="http://schemas.openxmlformats.org/spreadsheetml/2006/main">
  <c r="AG12" i="2" l="1"/>
  <c r="AG11" i="2" s="1"/>
  <c r="AG13" i="2"/>
  <c r="AG15" i="2"/>
  <c r="AG16" i="2"/>
  <c r="AG17" i="2"/>
  <c r="AG18" i="2"/>
  <c r="AG20" i="2"/>
  <c r="AG21" i="2"/>
  <c r="AG26" i="2"/>
  <c r="AG29" i="2"/>
  <c r="AG30" i="2"/>
  <c r="M83" i="2" l="1"/>
  <c r="J83" i="2"/>
  <c r="I91" i="2"/>
  <c r="H91" i="2"/>
  <c r="G91" i="2"/>
  <c r="F91" i="2"/>
  <c r="AD38" i="2"/>
  <c r="Y38" i="2"/>
  <c r="T38" i="2"/>
  <c r="O38" i="2"/>
  <c r="I38" i="2"/>
  <c r="G38" i="2"/>
  <c r="F38" i="2"/>
  <c r="E91" i="2" l="1"/>
  <c r="M36" i="2"/>
  <c r="J36" i="2"/>
  <c r="H36" i="2"/>
  <c r="E36" i="2"/>
  <c r="K77" i="2" l="1"/>
  <c r="L77" i="2"/>
  <c r="N77" i="2"/>
  <c r="P77" i="2"/>
  <c r="Q77" i="2"/>
  <c r="S77" i="2"/>
  <c r="U77" i="2"/>
  <c r="V77" i="2"/>
  <c r="X77" i="2"/>
  <c r="Z77" i="2"/>
  <c r="AA77" i="2"/>
  <c r="AC77" i="2"/>
  <c r="AE77" i="2"/>
  <c r="AF77" i="2"/>
  <c r="AH77" i="2"/>
  <c r="F81" i="2"/>
  <c r="G81" i="2"/>
  <c r="H81" i="2"/>
  <c r="I81" i="2"/>
  <c r="F82" i="2"/>
  <c r="G82" i="2"/>
  <c r="H82" i="2"/>
  <c r="I82" i="2"/>
  <c r="AD81" i="2"/>
  <c r="AD82" i="2"/>
  <c r="AD72" i="2"/>
  <c r="Y72" i="2"/>
  <c r="AD71" i="2"/>
  <c r="Y71" i="2"/>
  <c r="T71" i="2"/>
  <c r="AD70" i="2"/>
  <c r="F69" i="2"/>
  <c r="G69" i="2"/>
  <c r="H69" i="2"/>
  <c r="I69" i="2"/>
  <c r="F70" i="2"/>
  <c r="G70" i="2"/>
  <c r="H70" i="2"/>
  <c r="I70" i="2"/>
  <c r="F71" i="2"/>
  <c r="G71" i="2"/>
  <c r="H71" i="2"/>
  <c r="I71" i="2"/>
  <c r="F72" i="2"/>
  <c r="G72" i="2"/>
  <c r="H72" i="2"/>
  <c r="I72" i="2"/>
  <c r="K66" i="2"/>
  <c r="L66" i="2"/>
  <c r="M66" i="2"/>
  <c r="N66" i="2"/>
  <c r="P66" i="2"/>
  <c r="Q66" i="2"/>
  <c r="S66" i="2"/>
  <c r="U66" i="2"/>
  <c r="V66" i="2"/>
  <c r="X66" i="2"/>
  <c r="Z66" i="2"/>
  <c r="AA66" i="2"/>
  <c r="AC66" i="2"/>
  <c r="AE66" i="2"/>
  <c r="AF66" i="2"/>
  <c r="AH66" i="2"/>
  <c r="E82" i="2" l="1"/>
  <c r="E81" i="2"/>
  <c r="E69" i="2"/>
  <c r="E71" i="2"/>
  <c r="E72" i="2"/>
  <c r="E70" i="2"/>
  <c r="AC40" i="2"/>
  <c r="AH40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K62" i="2"/>
  <c r="L62" i="2"/>
  <c r="M62" i="2"/>
  <c r="N62" i="2"/>
  <c r="J62" i="2"/>
  <c r="AD39" i="2"/>
  <c r="Y39" i="2"/>
  <c r="T39" i="2"/>
  <c r="O39" i="2"/>
  <c r="K83" i="2" l="1"/>
  <c r="L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AJ83" i="2"/>
  <c r="AK83" i="2"/>
  <c r="AL83" i="2"/>
  <c r="AM83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K36" i="2"/>
  <c r="K34" i="2" s="1"/>
  <c r="L36" i="2"/>
  <c r="L34" i="2" s="1"/>
  <c r="N36" i="2"/>
  <c r="O36" i="2"/>
  <c r="O34" i="2" s="1"/>
  <c r="P36" i="2"/>
  <c r="P34" i="2" s="1"/>
  <c r="Q36" i="2"/>
  <c r="Q34" i="2" s="1"/>
  <c r="R36" i="2"/>
  <c r="R34" i="2" s="1"/>
  <c r="S36" i="2"/>
  <c r="S34" i="2" s="1"/>
  <c r="T36" i="2"/>
  <c r="U36" i="2"/>
  <c r="U34" i="2" s="1"/>
  <c r="V36" i="2"/>
  <c r="V34" i="2" s="1"/>
  <c r="W36" i="2"/>
  <c r="W34" i="2" s="1"/>
  <c r="X36" i="2"/>
  <c r="X34" i="2" s="1"/>
  <c r="Y36" i="2"/>
  <c r="Y34" i="2" s="1"/>
  <c r="Z36" i="2"/>
  <c r="Z34" i="2" s="1"/>
  <c r="AA36" i="2"/>
  <c r="AA34" i="2" s="1"/>
  <c r="AB36" i="2"/>
  <c r="AC36" i="2"/>
  <c r="AC34" i="2" s="1"/>
  <c r="AD36" i="2"/>
  <c r="AD34" i="2" s="1"/>
  <c r="AE36" i="2"/>
  <c r="AE34" i="2" s="1"/>
  <c r="AF36" i="2"/>
  <c r="AF34" i="2" s="1"/>
  <c r="AG36" i="2"/>
  <c r="AG34" i="2" s="1"/>
  <c r="AH36" i="2"/>
  <c r="AH34" i="2" s="1"/>
  <c r="J34" i="2"/>
  <c r="M34" i="2"/>
  <c r="N34" i="2"/>
  <c r="T34" i="2"/>
  <c r="AB34" i="2"/>
  <c r="F12" i="2"/>
  <c r="G12" i="2"/>
  <c r="I12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F31" i="2"/>
  <c r="G31" i="2"/>
  <c r="I31" i="2"/>
  <c r="F33" i="2"/>
  <c r="F32" i="2" s="1"/>
  <c r="G33" i="2"/>
  <c r="G32" i="2" s="1"/>
  <c r="I33" i="2"/>
  <c r="I32" i="2" s="1"/>
  <c r="F35" i="2"/>
  <c r="G35" i="2"/>
  <c r="H35" i="2"/>
  <c r="I35" i="2"/>
  <c r="F39" i="2"/>
  <c r="G39" i="2"/>
  <c r="I39" i="2"/>
  <c r="F42" i="2"/>
  <c r="G42" i="2"/>
  <c r="H42" i="2"/>
  <c r="I42" i="2"/>
  <c r="F43" i="2"/>
  <c r="G43" i="2"/>
  <c r="H43" i="2"/>
  <c r="I43" i="2"/>
  <c r="F44" i="2"/>
  <c r="G44" i="2"/>
  <c r="H44" i="2"/>
  <c r="I44" i="2"/>
  <c r="F45" i="2"/>
  <c r="G45" i="2"/>
  <c r="H45" i="2"/>
  <c r="I45" i="2"/>
  <c r="F46" i="2"/>
  <c r="G46" i="2"/>
  <c r="H46" i="2"/>
  <c r="I46" i="2"/>
  <c r="F47" i="2"/>
  <c r="G47" i="2"/>
  <c r="H47" i="2"/>
  <c r="I47" i="2"/>
  <c r="F48" i="2"/>
  <c r="G48" i="2"/>
  <c r="H48" i="2"/>
  <c r="I48" i="2"/>
  <c r="F49" i="2"/>
  <c r="G49" i="2"/>
  <c r="H49" i="2"/>
  <c r="I49" i="2"/>
  <c r="F50" i="2"/>
  <c r="G50" i="2"/>
  <c r="H50" i="2"/>
  <c r="I50" i="2"/>
  <c r="F51" i="2"/>
  <c r="G51" i="2"/>
  <c r="H51" i="2"/>
  <c r="I51" i="2"/>
  <c r="F52" i="2"/>
  <c r="G52" i="2"/>
  <c r="H52" i="2"/>
  <c r="I52" i="2"/>
  <c r="F53" i="2"/>
  <c r="G53" i="2"/>
  <c r="H53" i="2"/>
  <c r="I53" i="2"/>
  <c r="F54" i="2"/>
  <c r="G54" i="2"/>
  <c r="H54" i="2"/>
  <c r="I54" i="2"/>
  <c r="F55" i="2"/>
  <c r="G55" i="2"/>
  <c r="H55" i="2"/>
  <c r="I55" i="2"/>
  <c r="F56" i="2"/>
  <c r="G56" i="2"/>
  <c r="H56" i="2"/>
  <c r="I56" i="2"/>
  <c r="F57" i="2"/>
  <c r="G57" i="2"/>
  <c r="H57" i="2"/>
  <c r="I57" i="2"/>
  <c r="F58" i="2"/>
  <c r="G58" i="2"/>
  <c r="H58" i="2"/>
  <c r="I58" i="2"/>
  <c r="F59" i="2"/>
  <c r="G59" i="2"/>
  <c r="H59" i="2"/>
  <c r="I59" i="2"/>
  <c r="F60" i="2"/>
  <c r="I60" i="2"/>
  <c r="F63" i="2"/>
  <c r="G63" i="2"/>
  <c r="H63" i="2"/>
  <c r="I63" i="2"/>
  <c r="F64" i="2"/>
  <c r="G64" i="2"/>
  <c r="H64" i="2"/>
  <c r="I64" i="2"/>
  <c r="F65" i="2"/>
  <c r="G65" i="2"/>
  <c r="H65" i="2"/>
  <c r="I65" i="2"/>
  <c r="F67" i="2"/>
  <c r="G67" i="2"/>
  <c r="I67" i="2"/>
  <c r="F68" i="2"/>
  <c r="G68" i="2"/>
  <c r="I68" i="2"/>
  <c r="F75" i="2"/>
  <c r="G75" i="2"/>
  <c r="I75" i="2"/>
  <c r="F76" i="2"/>
  <c r="G76" i="2"/>
  <c r="I76" i="2"/>
  <c r="F78" i="2"/>
  <c r="G78" i="2"/>
  <c r="I78" i="2"/>
  <c r="I77" i="2" s="1"/>
  <c r="F79" i="2"/>
  <c r="G79" i="2"/>
  <c r="I79" i="2"/>
  <c r="F80" i="2"/>
  <c r="G80" i="2"/>
  <c r="I80" i="2"/>
  <c r="F84" i="2"/>
  <c r="G84" i="2"/>
  <c r="H84" i="2"/>
  <c r="I84" i="2"/>
  <c r="F85" i="2"/>
  <c r="G85" i="2"/>
  <c r="H85" i="2"/>
  <c r="I85" i="2"/>
  <c r="F86" i="2"/>
  <c r="G86" i="2"/>
  <c r="H86" i="2"/>
  <c r="I86" i="2"/>
  <c r="F87" i="2"/>
  <c r="G87" i="2"/>
  <c r="H87" i="2"/>
  <c r="I87" i="2"/>
  <c r="F88" i="2"/>
  <c r="G88" i="2"/>
  <c r="H88" i="2"/>
  <c r="I88" i="2"/>
  <c r="F89" i="2"/>
  <c r="G89" i="2"/>
  <c r="H89" i="2"/>
  <c r="I89" i="2"/>
  <c r="F90" i="2"/>
  <c r="G90" i="2"/>
  <c r="H90" i="2"/>
  <c r="I90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G77" i="2" l="1"/>
  <c r="H83" i="2"/>
  <c r="H41" i="2"/>
  <c r="F77" i="2"/>
  <c r="I66" i="2"/>
  <c r="G66" i="2"/>
  <c r="F66" i="2"/>
  <c r="E85" i="2"/>
  <c r="I74" i="2"/>
  <c r="I62" i="2"/>
  <c r="F74" i="2"/>
  <c r="H74" i="2"/>
  <c r="E47" i="2"/>
  <c r="G74" i="2"/>
  <c r="H62" i="2"/>
  <c r="E88" i="2"/>
  <c r="I83" i="2"/>
  <c r="E54" i="2"/>
  <c r="E52" i="2"/>
  <c r="F41" i="2"/>
  <c r="F40" i="2" s="1"/>
  <c r="E75" i="2"/>
  <c r="G83" i="2"/>
  <c r="I41" i="2"/>
  <c r="I40" i="2" s="1"/>
  <c r="E63" i="2"/>
  <c r="F62" i="2"/>
  <c r="E86" i="2"/>
  <c r="E55" i="2"/>
  <c r="E90" i="2"/>
  <c r="E84" i="2"/>
  <c r="G62" i="2"/>
  <c r="E76" i="2"/>
  <c r="E58" i="2"/>
  <c r="E56" i="2"/>
  <c r="E50" i="2"/>
  <c r="E48" i="2"/>
  <c r="E46" i="2"/>
  <c r="G41" i="2"/>
  <c r="F83" i="2"/>
  <c r="E53" i="2"/>
  <c r="E64" i="2"/>
  <c r="E65" i="2"/>
  <c r="E45" i="2"/>
  <c r="E89" i="2"/>
  <c r="E87" i="2"/>
  <c r="E59" i="2"/>
  <c r="E57" i="2"/>
  <c r="E51" i="2"/>
  <c r="E49" i="2"/>
  <c r="I36" i="2"/>
  <c r="I34" i="2" s="1"/>
  <c r="H34" i="2"/>
  <c r="G36" i="2"/>
  <c r="G34" i="2" s="1"/>
  <c r="F36" i="2"/>
  <c r="M60" i="2"/>
  <c r="M78" i="2"/>
  <c r="M80" i="2"/>
  <c r="M79" i="2"/>
  <c r="J68" i="2"/>
  <c r="J67" i="2"/>
  <c r="J66" i="2" s="1"/>
  <c r="R66" i="2"/>
  <c r="R32" i="2"/>
  <c r="R15" i="2"/>
  <c r="R17" i="2"/>
  <c r="R12" i="2"/>
  <c r="W12" i="2" s="1"/>
  <c r="R13" i="2"/>
  <c r="J14" i="2"/>
  <c r="R16" i="2"/>
  <c r="R18" i="2"/>
  <c r="R20" i="2"/>
  <c r="R21" i="2"/>
  <c r="R26" i="2"/>
  <c r="R29" i="2"/>
  <c r="R30" i="2"/>
  <c r="M77" i="2" l="1"/>
  <c r="E83" i="2"/>
  <c r="E74" i="2"/>
  <c r="F34" i="2"/>
  <c r="E62" i="2"/>
  <c r="R79" i="2"/>
  <c r="R80" i="2"/>
  <c r="O80" i="2" s="1"/>
  <c r="R78" i="2"/>
  <c r="R60" i="2"/>
  <c r="W68" i="2"/>
  <c r="T68" i="2" s="1"/>
  <c r="J60" i="2"/>
  <c r="J78" i="2"/>
  <c r="V60" i="2"/>
  <c r="W15" i="2"/>
  <c r="W22" i="2"/>
  <c r="W23" i="2"/>
  <c r="W30" i="2"/>
  <c r="AB30" i="2" s="1"/>
  <c r="AB12" i="2"/>
  <c r="W13" i="2"/>
  <c r="AB13" i="2" s="1"/>
  <c r="W16" i="2"/>
  <c r="AB16" i="2" s="1"/>
  <c r="W17" i="2"/>
  <c r="AB17" i="2" s="1"/>
  <c r="W18" i="2"/>
  <c r="AB18" i="2" s="1"/>
  <c r="W19" i="2"/>
  <c r="AB19" i="2" s="1"/>
  <c r="W20" i="2"/>
  <c r="W21" i="2"/>
  <c r="AB21" i="2" s="1"/>
  <c r="W24" i="2"/>
  <c r="AB24" i="2" s="1"/>
  <c r="W25" i="2"/>
  <c r="AB25" i="2" s="1"/>
  <c r="W26" i="2"/>
  <c r="AB26" i="2" s="1"/>
  <c r="W27" i="2"/>
  <c r="W28" i="2"/>
  <c r="W29" i="2"/>
  <c r="AB29" i="2" s="1"/>
  <c r="W33" i="2"/>
  <c r="W66" i="2" l="1"/>
  <c r="O66" i="2"/>
  <c r="AB68" i="2"/>
  <c r="Y68" i="2" s="1"/>
  <c r="R77" i="2"/>
  <c r="H25" i="2"/>
  <c r="H17" i="2"/>
  <c r="AB33" i="2"/>
  <c r="W32" i="2"/>
  <c r="H13" i="2"/>
  <c r="W80" i="2"/>
  <c r="AB80" i="2" s="1"/>
  <c r="Y80" i="2" s="1"/>
  <c r="AG80" i="2" s="1"/>
  <c r="AD80" i="2" s="1"/>
  <c r="AB23" i="2"/>
  <c r="O79" i="2"/>
  <c r="O78" i="2"/>
  <c r="O77" i="2" s="1"/>
  <c r="AB27" i="2"/>
  <c r="AG31" i="2"/>
  <c r="H31" i="2" s="1"/>
  <c r="O60" i="2"/>
  <c r="H24" i="2"/>
  <c r="H29" i="2"/>
  <c r="AA60" i="2"/>
  <c r="AF60" i="2" s="1"/>
  <c r="W60" i="2"/>
  <c r="AB60" i="2" s="1"/>
  <c r="AG60" i="2" s="1"/>
  <c r="H16" i="2"/>
  <c r="H26" i="2"/>
  <c r="H19" i="2"/>
  <c r="H12" i="2"/>
  <c r="W79" i="2"/>
  <c r="H21" i="2"/>
  <c r="AB20" i="2"/>
  <c r="W14" i="2"/>
  <c r="AB14" i="2" s="1"/>
  <c r="H14" i="2" s="1"/>
  <c r="AB22" i="2"/>
  <c r="AB28" i="2"/>
  <c r="AB15" i="2"/>
  <c r="W78" i="2"/>
  <c r="H18" i="2"/>
  <c r="H30" i="2"/>
  <c r="T66" i="2"/>
  <c r="J80" i="2"/>
  <c r="J79" i="2"/>
  <c r="J77" i="2" s="1"/>
  <c r="AB66" i="2" l="1"/>
  <c r="AB61" i="2" s="1"/>
  <c r="H68" i="2"/>
  <c r="E68" i="2" s="1"/>
  <c r="AB79" i="2"/>
  <c r="W77" i="2"/>
  <c r="W73" i="2" s="1"/>
  <c r="T80" i="2"/>
  <c r="O73" i="2"/>
  <c r="H15" i="2"/>
  <c r="H22" i="2"/>
  <c r="H23" i="2"/>
  <c r="T79" i="2"/>
  <c r="H28" i="2"/>
  <c r="AD60" i="2"/>
  <c r="AG33" i="2"/>
  <c r="AB32" i="2"/>
  <c r="H20" i="2"/>
  <c r="Y60" i="2"/>
  <c r="H27" i="2"/>
  <c r="AB78" i="2"/>
  <c r="H80" i="2"/>
  <c r="E80" i="2" s="1"/>
  <c r="T78" i="2"/>
  <c r="G60" i="2"/>
  <c r="G40" i="2" s="1"/>
  <c r="H60" i="2"/>
  <c r="H40" i="2" s="1"/>
  <c r="AG66" i="2"/>
  <c r="Y79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Z61" i="2"/>
  <c r="AA61" i="2"/>
  <c r="AC61" i="2"/>
  <c r="AE61" i="2"/>
  <c r="AF61" i="2"/>
  <c r="AH61" i="2"/>
  <c r="AJ61" i="2"/>
  <c r="AK61" i="2"/>
  <c r="AL61" i="2"/>
  <c r="AM61" i="2"/>
  <c r="J73" i="2"/>
  <c r="K73" i="2"/>
  <c r="L73" i="2"/>
  <c r="M73" i="2"/>
  <c r="N73" i="2"/>
  <c r="P73" i="2"/>
  <c r="Q73" i="2"/>
  <c r="R73" i="2"/>
  <c r="S73" i="2"/>
  <c r="U73" i="2"/>
  <c r="V73" i="2"/>
  <c r="X73" i="2"/>
  <c r="Z73" i="2"/>
  <c r="AA73" i="2"/>
  <c r="AC73" i="2"/>
  <c r="AE73" i="2"/>
  <c r="AF73" i="2"/>
  <c r="AH73" i="2"/>
  <c r="Y66" i="2" l="1"/>
  <c r="Y61" i="2" s="1"/>
  <c r="AB77" i="2"/>
  <c r="AB73" i="2" s="1"/>
  <c r="T77" i="2"/>
  <c r="T73" i="2" s="1"/>
  <c r="AG32" i="2"/>
  <c r="H33" i="2"/>
  <c r="H32" i="2" s="1"/>
  <c r="AG61" i="2"/>
  <c r="H61" i="2" s="1"/>
  <c r="G61" i="2"/>
  <c r="E60" i="2"/>
  <c r="Y78" i="2"/>
  <c r="Y77" i="2" s="1"/>
  <c r="H67" i="2"/>
  <c r="H66" i="2" s="1"/>
  <c r="I73" i="2"/>
  <c r="G73" i="2"/>
  <c r="F73" i="2"/>
  <c r="F61" i="2"/>
  <c r="I61" i="2"/>
  <c r="AG79" i="2"/>
  <c r="H79" i="2" s="1"/>
  <c r="E79" i="2" s="1"/>
  <c r="T60" i="2"/>
  <c r="E42" i="2"/>
  <c r="AE41" i="2"/>
  <c r="AE40" i="2" s="1"/>
  <c r="AF41" i="2"/>
  <c r="AF40" i="2" s="1"/>
  <c r="AG41" i="2"/>
  <c r="AG40" i="2" s="1"/>
  <c r="AD41" i="2"/>
  <c r="AD40" i="2" s="1"/>
  <c r="Z41" i="2"/>
  <c r="Z40" i="2" s="1"/>
  <c r="AA41" i="2"/>
  <c r="AA40" i="2" s="1"/>
  <c r="AB41" i="2"/>
  <c r="AB40" i="2" s="1"/>
  <c r="Y41" i="2"/>
  <c r="Y40" i="2" s="1"/>
  <c r="U41" i="2"/>
  <c r="U40" i="2" s="1"/>
  <c r="V41" i="2"/>
  <c r="V40" i="2" s="1"/>
  <c r="W41" i="2"/>
  <c r="W40" i="2" s="1"/>
  <c r="X41" i="2"/>
  <c r="X40" i="2" s="1"/>
  <c r="T41" i="2"/>
  <c r="P41" i="2"/>
  <c r="P40" i="2" s="1"/>
  <c r="Q41" i="2"/>
  <c r="Q40" i="2" s="1"/>
  <c r="R41" i="2"/>
  <c r="R40" i="2" s="1"/>
  <c r="S41" i="2"/>
  <c r="S40" i="2" s="1"/>
  <c r="O41" i="2"/>
  <c r="O40" i="2" s="1"/>
  <c r="K41" i="2"/>
  <c r="K40" i="2" s="1"/>
  <c r="L41" i="2"/>
  <c r="L40" i="2" s="1"/>
  <c r="M41" i="2"/>
  <c r="M40" i="2" s="1"/>
  <c r="N41" i="2"/>
  <c r="N40" i="2" s="1"/>
  <c r="J41" i="2"/>
  <c r="J40" i="2" s="1"/>
  <c r="E43" i="2"/>
  <c r="E44" i="2"/>
  <c r="T33" i="2"/>
  <c r="T32" i="2" s="1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K11" i="2"/>
  <c r="L11" i="2"/>
  <c r="M11" i="2"/>
  <c r="N11" i="2"/>
  <c r="AD31" i="2"/>
  <c r="O31" i="2"/>
  <c r="AH11" i="2"/>
  <c r="AH10" i="2" s="1"/>
  <c r="AH9" i="2" s="1"/>
  <c r="J21" i="2"/>
  <c r="J23" i="2"/>
  <c r="J25" i="2"/>
  <c r="J26" i="2"/>
  <c r="J27" i="2"/>
  <c r="J28" i="2"/>
  <c r="J29" i="2"/>
  <c r="J30" i="2"/>
  <c r="J13" i="2"/>
  <c r="S9" i="2" l="1"/>
  <c r="AD66" i="2"/>
  <c r="AD61" i="2" s="1"/>
  <c r="P9" i="2"/>
  <c r="T40" i="2"/>
  <c r="E61" i="2"/>
  <c r="Z9" i="2"/>
  <c r="X9" i="2"/>
  <c r="E41" i="2"/>
  <c r="L10" i="2"/>
  <c r="G10" i="2" s="1"/>
  <c r="G11" i="2"/>
  <c r="M10" i="2"/>
  <c r="E67" i="2"/>
  <c r="E66" i="2" s="1"/>
  <c r="AG78" i="2"/>
  <c r="AG77" i="2" s="1"/>
  <c r="Y73" i="2"/>
  <c r="K10" i="2"/>
  <c r="F11" i="2"/>
  <c r="AE9" i="2"/>
  <c r="N10" i="2"/>
  <c r="I11" i="2"/>
  <c r="E35" i="2"/>
  <c r="E34" i="2" s="1"/>
  <c r="AD79" i="2"/>
  <c r="Q9" i="2"/>
  <c r="V9" i="2"/>
  <c r="U9" i="2"/>
  <c r="AF9" i="2"/>
  <c r="AA9" i="2"/>
  <c r="E31" i="2"/>
  <c r="J12" i="2"/>
  <c r="J17" i="2"/>
  <c r="J15" i="2"/>
  <c r="J19" i="2"/>
  <c r="J16" i="2"/>
  <c r="J22" i="2"/>
  <c r="J20" i="2"/>
  <c r="J18" i="2"/>
  <c r="N9" i="2" l="1"/>
  <c r="I9" i="2" s="1"/>
  <c r="I10" i="2"/>
  <c r="J11" i="2"/>
  <c r="J10" i="2" s="1"/>
  <c r="L9" i="2"/>
  <c r="G9" i="2" s="1"/>
  <c r="K9" i="2"/>
  <c r="F9" i="2" s="1"/>
  <c r="F10" i="2"/>
  <c r="AD78" i="2"/>
  <c r="AD77" i="2" s="1"/>
  <c r="AG73" i="2"/>
  <c r="H73" i="2" s="1"/>
  <c r="E73" i="2" s="1"/>
  <c r="H78" i="2"/>
  <c r="H77" i="2" s="1"/>
  <c r="E40" i="2"/>
  <c r="R11" i="2"/>
  <c r="Y33" i="2"/>
  <c r="Y32" i="2" s="1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67" i="2"/>
  <c r="AI68" i="2"/>
  <c r="R10" i="2" l="1"/>
  <c r="E78" i="2"/>
  <c r="E77" i="2" s="1"/>
  <c r="AD73" i="2"/>
  <c r="O11" i="2"/>
  <c r="O10" i="2" s="1"/>
  <c r="O9" i="2" s="1"/>
  <c r="T12" i="2"/>
  <c r="W11" i="2"/>
  <c r="W10" i="2" s="1"/>
  <c r="W9" i="2" s="1"/>
  <c r="AD33" i="2"/>
  <c r="AD32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R9" i="2" l="1"/>
  <c r="T11" i="2"/>
  <c r="T10" i="2" s="1"/>
  <c r="T9" i="2" s="1"/>
  <c r="Y12" i="2"/>
  <c r="AB11" i="2"/>
  <c r="E33" i="2"/>
  <c r="E32" i="2" s="1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47" i="2"/>
  <c r="AB10" i="2" l="1"/>
  <c r="E23" i="2"/>
  <c r="E24" i="2"/>
  <c r="E25" i="2"/>
  <c r="AD12" i="2"/>
  <c r="AD11" i="2" s="1"/>
  <c r="AD10" i="2" s="1"/>
  <c r="AG10" i="2"/>
  <c r="AG9" i="2" s="1"/>
  <c r="AD9" i="2" s="1"/>
  <c r="Y11" i="2"/>
  <c r="Y10" i="2" s="1"/>
  <c r="AI79" i="2"/>
  <c r="AI93" i="2"/>
  <c r="AI83" i="2" s="1"/>
  <c r="AI62" i="2"/>
  <c r="AI61" i="2" s="1"/>
  <c r="AI64" i="2"/>
  <c r="AI65" i="2"/>
  <c r="AI73" i="2"/>
  <c r="AI74" i="2"/>
  <c r="AI59" i="2"/>
  <c r="AI53" i="2"/>
  <c r="AI52" i="2"/>
  <c r="AI51" i="2"/>
  <c r="AI27" i="2"/>
  <c r="AI28" i="2"/>
  <c r="AI29" i="2"/>
  <c r="AI31" i="2"/>
  <c r="AI32" i="2"/>
  <c r="AI33" i="2"/>
  <c r="AI34" i="2"/>
  <c r="AI35" i="2"/>
  <c r="AI39" i="2"/>
  <c r="AI40" i="2"/>
  <c r="AI41" i="2"/>
  <c r="AI42" i="2"/>
  <c r="AI43" i="2"/>
  <c r="AI44" i="2"/>
  <c r="AI45" i="2"/>
  <c r="AI46" i="2"/>
  <c r="AI48" i="2"/>
  <c r="AI49" i="2"/>
  <c r="AI50" i="2"/>
  <c r="AI13" i="2"/>
  <c r="AI14" i="2"/>
  <c r="AI15" i="2"/>
  <c r="AI16" i="2"/>
  <c r="AI17" i="2"/>
  <c r="AI18" i="2"/>
  <c r="AI19" i="2"/>
  <c r="AI20" i="2"/>
  <c r="AI21" i="2"/>
  <c r="AI22" i="2"/>
  <c r="H11" i="2" l="1"/>
  <c r="E11" i="2" s="1"/>
  <c r="AB9" i="2"/>
  <c r="Y9" i="2" s="1"/>
  <c r="H10" i="2"/>
  <c r="E10" i="2" s="1"/>
  <c r="AJ58" i="2"/>
  <c r="E12" i="2" l="1"/>
  <c r="AI58" i="2"/>
  <c r="AJ57" i="2"/>
  <c r="AJ56" i="2"/>
  <c r="AJ55" i="2"/>
  <c r="AJ54" i="2"/>
  <c r="AI55" i="2" l="1"/>
  <c r="AI56" i="2"/>
  <c r="AI57" i="2"/>
  <c r="AI54" i="2"/>
  <c r="AI78" i="2" l="1"/>
  <c r="AI77" i="2"/>
  <c r="AI76" i="2"/>
  <c r="AI75" i="2"/>
  <c r="AI60" i="2"/>
  <c r="AI26" i="2"/>
  <c r="AI12" i="2"/>
  <c r="AL10" i="2" l="1"/>
  <c r="AM10" i="2"/>
  <c r="AK10" i="2"/>
  <c r="AJ10" i="2"/>
  <c r="AJ9" i="2" l="1"/>
  <c r="AL9" i="2"/>
  <c r="AI10" i="2"/>
  <c r="AI9" i="2" l="1"/>
  <c r="AM9" i="2"/>
  <c r="AK9" i="2"/>
</calcChain>
</file>

<file path=xl/sharedStrings.xml><?xml version="1.0" encoding="utf-8"?>
<sst xmlns="http://schemas.openxmlformats.org/spreadsheetml/2006/main" count="355" uniqueCount="156">
  <si>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</si>
  <si>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</si>
  <si>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</si>
  <si>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</si>
  <si>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</si>
  <si>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</si>
  <si>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</si>
  <si>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</si>
  <si>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</si>
  <si>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</si>
  <si>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</si>
  <si>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</si>
  <si>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</si>
  <si>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</si>
  <si>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"Пешский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</si>
  <si>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</si>
  <si>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</si>
  <si>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</si>
  <si>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</si>
  <si>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</si>
  <si>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</si>
  <si>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</si>
  <si>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</si>
  <si>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</si>
  <si>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</si>
  <si>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</si>
  <si>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"Колгуевский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</si>
  <si>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</si>
  <si>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</si>
  <si>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</si>
  <si>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</si>
  <si>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</si>
  <si>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</si>
  <si>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</si>
  <si>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</si>
  <si>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</si>
  <si>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Всего на 2019-2023 годы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</si>
  <si>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</si>
  <si>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</si>
  <si>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</si>
  <si>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</si>
  <si>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</si>
  <si>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</si>
  <si>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</si>
  <si>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</si>
  <si>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</si>
  <si>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</si>
  <si>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</si>
  <si>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</si>
  <si>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</si>
  <si>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</si>
  <si>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</si>
  <si>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</si>
  <si>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</si>
  <si>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</si>
  <si>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</si>
  <si>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</si>
  <si>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</si>
  <si>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</si>
  <si>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</si>
  <si>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</si>
  <si>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</si>
  <si>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</si>
  <si>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«Приморско-Куйский сельсовет» НАО</t>
  </si>
  <si>
    <t>МО «Тельвисочный сельсовет» НАО</t>
  </si>
  <si>
    <t>МО «Омский сельсовет» НАО</t>
  </si>
  <si>
    <t>МО «Тиманский сельсовет» НАО</t>
  </si>
  <si>
    <t>МО «Великовисочный сельсовет» НАО</t>
  </si>
  <si>
    <t>МО «Юшарский сельсовет»</t>
  </si>
  <si>
    <t>МО «ГП «Рабочий поселок Искателей»</t>
  </si>
  <si>
    <t>МО «Малоземельский сельсовет» НАО</t>
  </si>
  <si>
    <t>Перечень программных мероприятий муниципальной программы "Безопасность на территории  муниципального района «Заполярный район» на 2019-2023 годы"</t>
  </si>
  <si>
    <t>МП "Безопасность на территории муниципального района «Заполярный район» на 2019-2023 годы"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</si>
  <si>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</si>
  <si>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</si>
  <si>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</si>
  <si>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</si>
  <si>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</si>
  <si>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</si>
  <si>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</si>
  <si>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</si>
  <si>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</si>
  <si>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</si>
  <si>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</si>
  <si>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</si>
  <si>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</si>
  <si>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</si>
  <si>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</si>
  <si>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</si>
  <si>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</si>
  <si>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</si>
  <si>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</si>
  <si>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</si>
  <si>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</si>
  <si>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</si>
  <si>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</si>
  <si>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</si>
  <si>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</si>
  <si>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</si>
  <si>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</si>
  <si>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</si>
  <si>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</si>
  <si>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</si>
  <si>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</si>
  <si>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</si>
  <si>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</si>
  <si>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</si>
  <si>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</si>
  <si>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</si>
  <si>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</si>
  <si>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</si>
  <si>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</si>
  <si>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</si>
  <si>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</si>
  <si>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Приложение 2 к  муниципальной программе «Безопасность на территории  муниципального района «Заполярный район» на 2019-2023 годы»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</si>
  <si>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</si>
  <si>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</si>
  <si>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</si>
  <si>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</si>
  <si>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</si>
  <si>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</si>
  <si>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</si>
  <si>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</si>
  <si>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</si>
  <si>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</si>
  <si>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</si>
  <si>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</si>
  <si>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</si>
  <si>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</si>
  <si>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</si>
  <si>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</si>
  <si>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</si>
  <si>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</si>
  <si>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</si>
  <si>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</si>
  <si>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</si>
  <si>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</si>
  <si>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</si>
  <si>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</si>
  <si>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</si>
  <si>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</si>
  <si>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</si>
  <si>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</si>
  <si>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</si>
  <si>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</si>
  <si>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</si>
  <si>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</si>
  <si>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</si>
  <si>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МО "Хоседа-Хардский  сельсовет" НАО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</si>
  <si>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</si>
  <si>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</si>
  <si>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</si>
  <si>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</si>
  <si>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</si>
  <si>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</si>
  <si>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Приложение 1 к постановлению Администрации муниципального района "Заполярный район" от           .2019 №       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</si>
</sst>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10">
    <xf numFmtId="0" fontId="0" fillId="0" borderId="0" xfId="0"/>
    <xf numFmtId="164" fontId="11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 wrapText="1"/>
    </xf>
    <xf numFmtId="164" fontId="9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2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right" vertical="center" wrapText="1"/>
    </xf>
    <xf numFmtId="164" fontId="11" fillId="2" borderId="1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vertical="center" wrapText="1"/>
    </xf>
    <xf numFmtId="164" fontId="13" fillId="0" borderId="0" xfId="1" applyNumberFormat="1" applyFont="1" applyFill="1" applyBorder="1" applyAlignment="1">
      <alignment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4" fillId="2" borderId="0" xfId="1" applyNumberFormat="1" applyFont="1" applyFill="1" applyBorder="1" applyAlignment="1">
      <alignment vertical="center" wrapText="1"/>
    </xf>
    <xf numFmtId="164" fontId="5" fillId="2" borderId="0" xfId="1" applyNumberFormat="1" applyFont="1" applyFill="1" applyBorder="1" applyAlignment="1">
      <alignment vertical="center" wrapText="1"/>
    </xf>
    <xf numFmtId="165" fontId="8" fillId="4" borderId="1" xfId="1" applyNumberFormat="1" applyFont="1" applyFill="1" applyBorder="1" applyAlignment="1">
      <alignment horizontal="right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5" fontId="7" fillId="4" borderId="1" xfId="0" applyNumberFormat="1" applyFont="1" applyFill="1" applyBorder="1" applyAlignment="1">
      <alignment horizontal="right" vertical="center" wrapText="1"/>
    </xf>
    <xf numFmtId="164" fontId="4" fillId="4" borderId="1" xfId="1" applyNumberFormat="1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vertical="center" wrapText="1"/>
    </xf>
    <xf numFmtId="164" fontId="5" fillId="4" borderId="0" xfId="1" applyNumberFormat="1" applyFont="1" applyFill="1" applyBorder="1" applyAlignment="1">
      <alignment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2" borderId="2" xfId="1" applyNumberFormat="1" applyFont="1" applyFill="1" applyBorder="1" applyAlignment="1">
      <alignment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vertical="center" wrapText="1"/>
    </xf>
    <xf numFmtId="164" fontId="8" fillId="3" borderId="1" xfId="1" applyNumberFormat="1" applyFont="1" applyFill="1" applyBorder="1" applyAlignment="1">
      <alignment vertical="center" wrapText="1"/>
    </xf>
    <xf numFmtId="164" fontId="8" fillId="0" borderId="3" xfId="1" applyNumberFormat="1" applyFont="1" applyFill="1" applyBorder="1" applyAlignment="1">
      <alignment horizontal="left" vertical="center" wrapText="1"/>
    </xf>
    <xf numFmtId="164" fontId="8" fillId="0" borderId="4" xfId="1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left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164" fontId="14" fillId="4" borderId="3" xfId="0" applyNumberFormat="1" applyFont="1" applyFill="1" applyBorder="1" applyAlignment="1">
      <alignment horizontal="center" vertical="center" wrapText="1"/>
    </xf>
    <xf numFmtId="164" fontId="14" fillId="4" borderId="4" xfId="0" applyNumberFormat="1" applyFont="1" applyFill="1" applyBorder="1" applyAlignment="1">
      <alignment horizontal="center" vertical="center" wrapText="1"/>
    </xf>
    <xf numFmtId="164" fontId="14" fillId="4" borderId="2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AN94"/>
  <sheetViews>
    <sheetView tabSelected="1" view="pageBreakPreview" zoomScale="75" zoomScaleNormal="70" zoomScaleSheetLayoutView="75" workbookViewId="0">
      <pane ySplit="8" topLeftCell="A9" activePane="bottomLeft" state="frozen"/>
      <selection activeCell="B1" sqref="B1"/>
      <selection pane="bottomLeft" activeCell="D1" sqref="D1:L1"/>
    </sheetView>
  </sheetViews>
  <sheetFormatPr defaultRowHeight="15.75" outlineLevelRow="2" outlineLevelCol="1" x14ac:dyDescent="0.25"/>
  <cols>
    <col min="1" max="1" width="10" style="52" customWidth="1"/>
    <col min="2" max="2" width="33.42578125" style="11" customWidth="1"/>
    <col min="3" max="3" width="26.7109375" style="11" customWidth="1"/>
    <col min="4" max="4" width="20.28515625" style="11" customWidth="1"/>
    <col min="5" max="5" width="14.7109375" style="12" customWidth="1"/>
    <col min="6" max="6" width="16.28515625" style="11" customWidth="1" outlineLevel="1"/>
    <col min="7" max="7" width="13.28515625" style="11" customWidth="1"/>
    <col min="8" max="8" width="14.28515625" style="11" customWidth="1"/>
    <col min="9" max="9" width="13.28515625" style="11" customWidth="1"/>
    <col min="10" max="10" width="12.7109375" style="12" customWidth="1"/>
    <col min="11" max="11" width="15.42578125" style="12" customWidth="1"/>
    <col min="12" max="12" width="13.28515625" style="11" customWidth="1"/>
    <col min="13" max="14" width="13.140625" style="11" customWidth="1"/>
    <col min="15" max="15" width="13.85546875" style="13" customWidth="1"/>
    <col min="16" max="16" width="16.5703125" style="13" customWidth="1"/>
    <col min="17" max="17" width="13.85546875" style="11" customWidth="1"/>
    <col min="18" max="18" width="12.28515625" style="11" customWidth="1"/>
    <col min="19" max="19" width="13.85546875" style="11" customWidth="1"/>
    <col min="20" max="20" width="13.140625" style="12" customWidth="1"/>
    <col min="21" max="21" width="16.85546875" style="11" customWidth="1" outlineLevel="1"/>
    <col min="22" max="22" width="12.85546875" style="11" customWidth="1"/>
    <col min="23" max="23" width="13" style="11" customWidth="1"/>
    <col min="24" max="24" width="12.7109375" style="10" customWidth="1"/>
    <col min="25" max="25" width="13.140625" style="12" customWidth="1"/>
    <col min="26" max="26" width="17.140625" style="11" customWidth="1" outlineLevel="1"/>
    <col min="27" max="28" width="12.7109375" style="11" customWidth="1"/>
    <col min="29" max="29" width="13.28515625" style="10" customWidth="1"/>
    <col min="30" max="30" width="15" style="12" customWidth="1"/>
    <col min="31" max="31" width="17.140625" style="12" customWidth="1"/>
    <col min="32" max="33" width="15" style="11" customWidth="1"/>
    <col min="34" max="34" width="21.28515625" style="10" customWidth="1"/>
    <col min="35" max="35" width="15" style="12" hidden="1" customWidth="1" collapsed="1"/>
    <col min="36" max="36" width="15" style="11" hidden="1" customWidth="1" outlineLevel="1"/>
    <col min="37" max="38" width="15" style="11" hidden="1" customWidth="1"/>
    <col min="39" max="39" width="15.7109375" style="10" hidden="1" customWidth="1"/>
    <col min="40" max="43" width="7.7109375" style="11" customWidth="1"/>
    <col min="44" max="44" width="6.85546875" style="11" bestFit="1" customWidth="1"/>
    <col min="45" max="45" width="10.28515625" style="11" bestFit="1" customWidth="1"/>
    <col min="46" max="46" width="3.85546875" style="11" bestFit="1" customWidth="1"/>
    <col min="47" max="48" width="9.28515625" style="11" customWidth="1"/>
    <col min="49" max="16384" width="9.140625" style="11"/>
  </cols>
  <sheetData>
    <row r="1" spans="1:40" s="3" customFormat="1" ht="60.75" customHeight="1" x14ac:dyDescent="0.25">
      <c r="A1" s="48"/>
      <c r="B1" s="1"/>
      <c r="C1" s="2"/>
      <c r="D1" s="102"/>
      <c r="E1" s="102"/>
      <c r="F1" s="102"/>
      <c r="G1" s="102"/>
      <c r="H1" s="102"/>
      <c r="I1" s="102"/>
      <c r="J1" s="102"/>
      <c r="K1" s="102"/>
      <c r="L1" s="102"/>
      <c r="O1" s="4"/>
      <c r="P1" s="4"/>
      <c r="AF1" s="88" t="s">
        <v>155</v>
      </c>
      <c r="AG1" s="88"/>
      <c r="AH1" s="88"/>
      <c r="AI1" s="88"/>
      <c r="AJ1" s="88"/>
      <c r="AK1" s="88"/>
      <c r="AL1" s="88"/>
      <c r="AM1" s="88"/>
      <c r="AN1" s="5"/>
    </row>
    <row r="2" spans="1:40" s="3" customFormat="1" x14ac:dyDescent="0.25">
      <c r="A2" s="48"/>
      <c r="C2" s="2"/>
      <c r="D2" s="2"/>
      <c r="E2" s="6"/>
      <c r="F2" s="7"/>
      <c r="G2" s="7"/>
      <c r="H2" s="7"/>
      <c r="I2" s="7"/>
      <c r="J2" s="8"/>
      <c r="K2" s="8"/>
      <c r="O2" s="4"/>
      <c r="P2" s="4"/>
      <c r="R2" s="9"/>
      <c r="S2" s="9"/>
      <c r="T2" s="9"/>
      <c r="U2" s="34"/>
      <c r="V2" s="9"/>
      <c r="W2" s="9"/>
      <c r="Y2" s="9"/>
      <c r="Z2" s="34"/>
      <c r="AA2" s="9"/>
      <c r="AB2" s="9"/>
      <c r="AD2" s="9"/>
      <c r="AE2" s="34"/>
      <c r="AF2" s="88" t="s">
        <v>114</v>
      </c>
      <c r="AG2" s="88"/>
      <c r="AH2" s="88"/>
      <c r="AI2" s="9"/>
      <c r="AJ2" s="9"/>
      <c r="AK2" s="9"/>
      <c r="AL2" s="9"/>
    </row>
    <row r="3" spans="1:40" x14ac:dyDescent="0.25">
      <c r="A3" s="103" t="s">
        <v>71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Y3" s="11"/>
      <c r="AD3" s="11"/>
      <c r="AE3" s="11"/>
      <c r="AF3" s="88"/>
      <c r="AG3" s="88"/>
      <c r="AH3" s="88"/>
      <c r="AI3" s="11"/>
    </row>
    <row r="4" spans="1:40" x14ac:dyDescent="0.25">
      <c r="AF4" s="89"/>
      <c r="AG4" s="89"/>
      <c r="AH4" s="89"/>
    </row>
    <row r="5" spans="1:40" x14ac:dyDescent="0.25">
      <c r="A5" s="104" t="s">
        <v>2</v>
      </c>
      <c r="B5" s="105" t="s">
        <v>3</v>
      </c>
      <c r="C5" s="106" t="s">
        <v>29</v>
      </c>
      <c r="D5" s="106" t="s">
        <v>0</v>
      </c>
      <c r="E5" s="101" t="s">
        <v>36</v>
      </c>
      <c r="F5" s="101"/>
      <c r="G5" s="101"/>
      <c r="H5" s="101"/>
      <c r="I5" s="101"/>
      <c r="J5" s="107" t="s">
        <v>35</v>
      </c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9"/>
    </row>
    <row r="6" spans="1:40" x14ac:dyDescent="0.25">
      <c r="A6" s="104"/>
      <c r="B6" s="105"/>
      <c r="C6" s="106"/>
      <c r="D6" s="106"/>
      <c r="E6" s="101"/>
      <c r="F6" s="101"/>
      <c r="G6" s="101"/>
      <c r="H6" s="101"/>
      <c r="I6" s="101"/>
      <c r="J6" s="101" t="s">
        <v>4</v>
      </c>
      <c r="K6" s="101"/>
      <c r="L6" s="101"/>
      <c r="M6" s="101"/>
      <c r="N6" s="101"/>
      <c r="O6" s="101" t="s">
        <v>32</v>
      </c>
      <c r="P6" s="101"/>
      <c r="Q6" s="101"/>
      <c r="R6" s="101"/>
      <c r="S6" s="101"/>
      <c r="T6" s="101" t="s">
        <v>33</v>
      </c>
      <c r="U6" s="101"/>
      <c r="V6" s="101"/>
      <c r="W6" s="101"/>
      <c r="X6" s="101"/>
      <c r="Y6" s="101" t="s">
        <v>34</v>
      </c>
      <c r="Z6" s="101"/>
      <c r="AA6" s="101"/>
      <c r="AB6" s="101"/>
      <c r="AC6" s="101"/>
      <c r="AD6" s="101" t="s">
        <v>37</v>
      </c>
      <c r="AE6" s="101"/>
      <c r="AF6" s="101"/>
      <c r="AG6" s="101"/>
      <c r="AH6" s="101"/>
      <c r="AI6" s="101" t="s">
        <v>34</v>
      </c>
      <c r="AJ6" s="101"/>
      <c r="AK6" s="101"/>
      <c r="AL6" s="101"/>
      <c r="AM6" s="101"/>
    </row>
    <row r="7" spans="1:40" s="15" customFormat="1" ht="31.5" x14ac:dyDescent="0.25">
      <c r="A7" s="104"/>
      <c r="B7" s="105"/>
      <c r="C7" s="106"/>
      <c r="D7" s="106"/>
      <c r="E7" s="46" t="s">
        <v>1</v>
      </c>
      <c r="F7" s="33" t="s">
        <v>112</v>
      </c>
      <c r="G7" s="14" t="s">
        <v>8</v>
      </c>
      <c r="H7" s="14" t="s">
        <v>5</v>
      </c>
      <c r="I7" s="14" t="s">
        <v>9</v>
      </c>
      <c r="J7" s="46" t="s">
        <v>1</v>
      </c>
      <c r="K7" s="33" t="s">
        <v>112</v>
      </c>
      <c r="L7" s="14" t="s">
        <v>8</v>
      </c>
      <c r="M7" s="14" t="s">
        <v>5</v>
      </c>
      <c r="N7" s="14" t="s">
        <v>9</v>
      </c>
      <c r="O7" s="46" t="s">
        <v>1</v>
      </c>
      <c r="P7" s="33" t="s">
        <v>112</v>
      </c>
      <c r="Q7" s="14" t="s">
        <v>8</v>
      </c>
      <c r="R7" s="14" t="s">
        <v>5</v>
      </c>
      <c r="S7" s="14" t="s">
        <v>9</v>
      </c>
      <c r="T7" s="46" t="s">
        <v>1</v>
      </c>
      <c r="U7" s="33" t="s">
        <v>112</v>
      </c>
      <c r="V7" s="14" t="s">
        <v>8</v>
      </c>
      <c r="W7" s="14" t="s">
        <v>5</v>
      </c>
      <c r="X7" s="14" t="s">
        <v>9</v>
      </c>
      <c r="Y7" s="46" t="s">
        <v>1</v>
      </c>
      <c r="Z7" s="33" t="s">
        <v>112</v>
      </c>
      <c r="AA7" s="14" t="s">
        <v>8</v>
      </c>
      <c r="AB7" s="14" t="s">
        <v>5</v>
      </c>
      <c r="AC7" s="14" t="s">
        <v>9</v>
      </c>
      <c r="AD7" s="46" t="s">
        <v>1</v>
      </c>
      <c r="AE7" s="33" t="s">
        <v>112</v>
      </c>
      <c r="AF7" s="14" t="s">
        <v>8</v>
      </c>
      <c r="AG7" s="14" t="s">
        <v>5</v>
      </c>
      <c r="AH7" s="14" t="s">
        <v>9</v>
      </c>
      <c r="AI7" s="46"/>
      <c r="AJ7" s="14" t="s">
        <v>7</v>
      </c>
      <c r="AK7" s="14" t="s">
        <v>8</v>
      </c>
      <c r="AL7" s="14" t="s">
        <v>5</v>
      </c>
      <c r="AM7" s="14" t="s">
        <v>9</v>
      </c>
    </row>
    <row r="8" spans="1:40" s="15" customFormat="1" x14ac:dyDescent="0.25">
      <c r="A8" s="49">
        <v>1</v>
      </c>
      <c r="B8" s="31">
        <v>2</v>
      </c>
      <c r="C8" s="32">
        <v>3</v>
      </c>
      <c r="D8" s="32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0">
        <v>14</v>
      </c>
      <c r="O8" s="30">
        <v>15</v>
      </c>
      <c r="P8" s="30">
        <v>16</v>
      </c>
      <c r="Q8" s="30">
        <v>17</v>
      </c>
      <c r="R8" s="30">
        <v>18</v>
      </c>
      <c r="S8" s="30">
        <v>19</v>
      </c>
      <c r="T8" s="30">
        <v>20</v>
      </c>
      <c r="U8" s="30">
        <v>21</v>
      </c>
      <c r="V8" s="30">
        <v>22</v>
      </c>
      <c r="W8" s="30">
        <v>23</v>
      </c>
      <c r="X8" s="30">
        <v>24</v>
      </c>
      <c r="Y8" s="30">
        <v>25</v>
      </c>
      <c r="Z8" s="30">
        <v>26</v>
      </c>
      <c r="AA8" s="30">
        <v>27</v>
      </c>
      <c r="AB8" s="30">
        <v>28</v>
      </c>
      <c r="AC8" s="30">
        <v>29</v>
      </c>
      <c r="AD8" s="30">
        <v>30</v>
      </c>
      <c r="AE8" s="30">
        <v>31</v>
      </c>
      <c r="AF8" s="30">
        <v>32</v>
      </c>
      <c r="AG8" s="30">
        <v>33</v>
      </c>
      <c r="AH8" s="30">
        <v>34</v>
      </c>
      <c r="AI8" s="14">
        <v>17</v>
      </c>
      <c r="AJ8" s="14"/>
      <c r="AK8" s="14">
        <v>18</v>
      </c>
      <c r="AL8" s="14">
        <v>19</v>
      </c>
      <c r="AM8" s="14">
        <v>20</v>
      </c>
    </row>
    <row r="9" spans="1:40" s="18" customFormat="1" ht="42" customHeight="1" x14ac:dyDescent="0.25">
      <c r="A9" s="68"/>
      <c r="B9" s="90" t="s">
        <v>72</v>
      </c>
      <c r="C9" s="91"/>
      <c r="D9" s="91"/>
      <c r="E9" s="35">
        <v>108762.6</v>
      </c>
      <c r="F9" s="35">
        <f>K9+P9+U9+Z9+AE9</f>
        <v>0</v>
      </c>
      <c r="G9" s="35">
        <f>L9+Q9+V9+AA9+AF9</f>
        <v>0</v>
      </c>
      <c r="H9" s="35">
        <v>108762.7</v>
      </c>
      <c r="I9" s="35">
        <f>N9+S9+X9+AC9+AH9</f>
        <v>0</v>
      </c>
      <c r="J9" s="35">
        <v>21355</v>
      </c>
      <c r="K9" s="35">
        <f>K10+K32+K34+K40+K61+K73</f>
        <v>0</v>
      </c>
      <c r="L9" s="35">
        <f>L10+L32+L34+L40+L61+L73</f>
        <v>0</v>
      </c>
      <c r="M9" s="35">
        <v>21355</v>
      </c>
      <c r="N9" s="35">
        <f t="shared" ref="N9:X9" si="0">N10+N32+N34+N40+N61+N73</f>
        <v>0</v>
      </c>
      <c r="O9" s="35">
        <f t="shared" si="0"/>
        <v>25656.600000000002</v>
      </c>
      <c r="P9" s="35">
        <f t="shared" si="0"/>
        <v>0</v>
      </c>
      <c r="Q9" s="35">
        <f t="shared" si="0"/>
        <v>0</v>
      </c>
      <c r="R9" s="35">
        <f t="shared" si="0"/>
        <v>25656.600000000002</v>
      </c>
      <c r="S9" s="35">
        <f t="shared" si="0"/>
        <v>0</v>
      </c>
      <c r="T9" s="35">
        <f t="shared" si="0"/>
        <v>21647.1</v>
      </c>
      <c r="U9" s="35">
        <f t="shared" si="0"/>
        <v>0</v>
      </c>
      <c r="V9" s="35">
        <f t="shared" si="0"/>
        <v>0</v>
      </c>
      <c r="W9" s="35">
        <f t="shared" si="0"/>
        <v>21647.1</v>
      </c>
      <c r="X9" s="35">
        <f t="shared" si="0"/>
        <v>0</v>
      </c>
      <c r="Y9" s="35">
        <f>Z9+AA9+AB9+AC9</f>
        <v>20201.899999999994</v>
      </c>
      <c r="Z9" s="35">
        <f>Z10+Z32+Z34+Z40+Z61+Z73</f>
        <v>0</v>
      </c>
      <c r="AA9" s="35">
        <f>AA10+AA32+AA34+AA40+AA61+AA73</f>
        <v>0</v>
      </c>
      <c r="AB9" s="35">
        <f>AB10+AB32+AB34+AB40+AB61+AB73</f>
        <v>20201.899999999994</v>
      </c>
      <c r="AC9" s="35">
        <f>AC10+AC32+AC34+AC40+AC61+AC73</f>
        <v>0</v>
      </c>
      <c r="AD9" s="35">
        <f>AE9+AF9+AG9+AH9</f>
        <v>19902</v>
      </c>
      <c r="AE9" s="35">
        <f>AE10+AE32+AE34+AE40+AE61+AE73</f>
        <v>0</v>
      </c>
      <c r="AF9" s="35">
        <f>AF10+AF32+AF34+AF40+AF61+AF73</f>
        <v>0</v>
      </c>
      <c r="AG9" s="35">
        <f>AG10+AG32+AG34+AG40+AG61+AG73</f>
        <v>19902</v>
      </c>
      <c r="AH9" s="35">
        <f>AH10+AH32+AH34+AH40+AH61+AH73</f>
        <v>0</v>
      </c>
      <c r="AI9" s="17" t="e">
        <f>AI10+#REF!+#REF!+#REF!+#REF!+#REF!</f>
        <v>#REF!</v>
      </c>
      <c r="AJ9" s="17" t="e">
        <f>AJ10+#REF!+#REF!+#REF!+#REF!+#REF!</f>
        <v>#REF!</v>
      </c>
      <c r="AK9" s="17" t="e">
        <f>AK10+#REF!+#REF!+#REF!+#REF!+#REF!</f>
        <v>#REF!</v>
      </c>
      <c r="AL9" s="17" t="e">
        <f>AL10+#REF!+#REF!+#REF!+#REF!+#REF!</f>
        <v>#REF!</v>
      </c>
      <c r="AM9" s="17" t="e">
        <f>AM10+#REF!+#REF!+#REF!+#REF!+#REF!</f>
        <v>#REF!</v>
      </c>
    </row>
    <row r="10" spans="1:40" s="18" customFormat="1" ht="49.5" customHeight="1" x14ac:dyDescent="0.25">
      <c r="A10" s="68">
        <v>1</v>
      </c>
      <c r="B10" s="90" t="s">
        <v>60</v>
      </c>
      <c r="C10" s="91"/>
      <c r="D10" s="91"/>
      <c r="E10" s="35">
        <f>F10+G10+H10+I10</f>
        <v>2419</v>
      </c>
      <c r="F10" s="35">
        <f t="shared" ref="F10:F79" si="1">K10+P10+U10+Z10+AE10</f>
        <v>0</v>
      </c>
      <c r="G10" s="35">
        <f t="shared" ref="G10:G79" si="2">L10+Q10+V10+AA10+AF10</f>
        <v>0</v>
      </c>
      <c r="H10" s="35">
        <f t="shared" ref="H10:H79" si="3">M10+R10+W10+AB10+AG10</f>
        <v>2419</v>
      </c>
      <c r="I10" s="35">
        <f t="shared" ref="I10:I79" si="4">N10+S10+X10+AC10+AH10</f>
        <v>0</v>
      </c>
      <c r="J10" s="35">
        <f t="shared" ref="J10:AH10" si="5">J11+J31</f>
        <v>448.1</v>
      </c>
      <c r="K10" s="35">
        <f t="shared" si="5"/>
        <v>0</v>
      </c>
      <c r="L10" s="35">
        <f t="shared" si="5"/>
        <v>0</v>
      </c>
      <c r="M10" s="35">
        <f t="shared" si="5"/>
        <v>448.1</v>
      </c>
      <c r="N10" s="35">
        <f t="shared" si="5"/>
        <v>0</v>
      </c>
      <c r="O10" s="35">
        <f t="shared" si="5"/>
        <v>443.2000000000001</v>
      </c>
      <c r="P10" s="35">
        <f t="shared" si="5"/>
        <v>0</v>
      </c>
      <c r="Q10" s="35">
        <f t="shared" si="5"/>
        <v>0</v>
      </c>
      <c r="R10" s="35">
        <f t="shared" si="5"/>
        <v>443.2000000000001</v>
      </c>
      <c r="S10" s="35">
        <f t="shared" si="5"/>
        <v>0</v>
      </c>
      <c r="T10" s="35">
        <f t="shared" si="5"/>
        <v>505.3</v>
      </c>
      <c r="U10" s="35">
        <f t="shared" si="5"/>
        <v>0</v>
      </c>
      <c r="V10" s="35">
        <f t="shared" si="5"/>
        <v>0</v>
      </c>
      <c r="W10" s="35">
        <f t="shared" si="5"/>
        <v>505.3</v>
      </c>
      <c r="X10" s="35">
        <f t="shared" si="5"/>
        <v>0</v>
      </c>
      <c r="Y10" s="35">
        <f t="shared" si="5"/>
        <v>478.99999999999994</v>
      </c>
      <c r="Z10" s="35">
        <f t="shared" si="5"/>
        <v>0</v>
      </c>
      <c r="AA10" s="35">
        <f t="shared" si="5"/>
        <v>0</v>
      </c>
      <c r="AB10" s="35">
        <f t="shared" si="5"/>
        <v>478.99999999999994</v>
      </c>
      <c r="AC10" s="35">
        <f t="shared" si="5"/>
        <v>0</v>
      </c>
      <c r="AD10" s="35">
        <f t="shared" si="5"/>
        <v>543.4</v>
      </c>
      <c r="AE10" s="35">
        <f t="shared" si="5"/>
        <v>0</v>
      </c>
      <c r="AF10" s="35">
        <f t="shared" si="5"/>
        <v>0</v>
      </c>
      <c r="AG10" s="35">
        <f t="shared" si="5"/>
        <v>543.4</v>
      </c>
      <c r="AH10" s="35">
        <f t="shared" si="5"/>
        <v>0</v>
      </c>
      <c r="AI10" s="17" t="e">
        <f>#REF!+#REF!+#REF!+#REF!+#REF!+#REF!</f>
        <v>#REF!</v>
      </c>
      <c r="AJ10" s="17" t="e">
        <f>#REF!+#REF!+#REF!+#REF!+#REF!+#REF!</f>
        <v>#REF!</v>
      </c>
      <c r="AK10" s="17" t="e">
        <f>#REF!+#REF!+#REF!+#REF!+#REF!+#REF!</f>
        <v>#REF!</v>
      </c>
      <c r="AL10" s="17" t="e">
        <f>#REF!+#REF!+#REF!+#REF!+#REF!+#REF!</f>
        <v>#REF!</v>
      </c>
      <c r="AM10" s="17" t="e">
        <f>#REF!+#REF!+#REF!+#REF!+#REF!+#REF!</f>
        <v>#REF!</v>
      </c>
    </row>
    <row r="11" spans="1:40" s="18" customFormat="1" ht="54" customHeight="1" x14ac:dyDescent="0.25">
      <c r="A11" s="69" t="s">
        <v>39</v>
      </c>
      <c r="B11" s="92" t="s">
        <v>59</v>
      </c>
      <c r="C11" s="93"/>
      <c r="D11" s="94"/>
      <c r="E11" s="41">
        <f t="shared" ref="E11" si="6">F11+G11+H11+I11</f>
        <v>2307.2000000000003</v>
      </c>
      <c r="F11" s="41">
        <f t="shared" si="1"/>
        <v>0</v>
      </c>
      <c r="G11" s="41">
        <f t="shared" si="2"/>
        <v>0</v>
      </c>
      <c r="H11" s="41">
        <f t="shared" si="3"/>
        <v>2307.2000000000003</v>
      </c>
      <c r="I11" s="41">
        <f t="shared" si="4"/>
        <v>0</v>
      </c>
      <c r="J11" s="41">
        <f>SUM(J12:J30)</f>
        <v>427.1</v>
      </c>
      <c r="K11" s="41">
        <f t="shared" ref="K11" si="7">SUM(K12:K30)</f>
        <v>0</v>
      </c>
      <c r="L11" s="41">
        <f t="shared" ref="L11" si="8">SUM(L12:L30)</f>
        <v>0</v>
      </c>
      <c r="M11" s="41">
        <f t="shared" ref="M11" si="9">SUM(M12:M30)</f>
        <v>427.1</v>
      </c>
      <c r="N11" s="41">
        <f t="shared" ref="N11" si="10">SUM(N12:N30)</f>
        <v>0</v>
      </c>
      <c r="O11" s="41">
        <f>SUM(O12:O30)</f>
        <v>443.2000000000001</v>
      </c>
      <c r="P11" s="41">
        <f t="shared" ref="P11" si="11">SUM(P12:P30)</f>
        <v>0</v>
      </c>
      <c r="Q11" s="41">
        <f t="shared" ref="Q11" si="12">SUM(Q12:Q30)</f>
        <v>0</v>
      </c>
      <c r="R11" s="41">
        <f t="shared" ref="R11" si="13">SUM(R12:R30)</f>
        <v>443.2000000000001</v>
      </c>
      <c r="S11" s="41">
        <f t="shared" ref="S11" si="14">SUM(S12:S30)</f>
        <v>0</v>
      </c>
      <c r="T11" s="41">
        <f t="shared" ref="T11" si="15">SUM(T12:T30)</f>
        <v>460.8</v>
      </c>
      <c r="U11" s="41">
        <f t="shared" ref="U11" si="16">SUM(U12:U30)</f>
        <v>0</v>
      </c>
      <c r="V11" s="41">
        <f t="shared" ref="V11" si="17">SUM(V12:V30)</f>
        <v>0</v>
      </c>
      <c r="W11" s="41">
        <f t="shared" ref="W11" si="18">SUM(W12:W30)</f>
        <v>460.8</v>
      </c>
      <c r="X11" s="41">
        <f t="shared" ref="X11" si="19">SUM(X12:X30)</f>
        <v>0</v>
      </c>
      <c r="Y11" s="41">
        <f t="shared" ref="Y11" si="20">SUM(Y12:Y30)</f>
        <v>478.99999999999994</v>
      </c>
      <c r="Z11" s="41">
        <f t="shared" ref="Z11" si="21">SUM(Z12:Z30)</f>
        <v>0</v>
      </c>
      <c r="AA11" s="41">
        <f t="shared" ref="AA11" si="22">SUM(AA12:AA30)</f>
        <v>0</v>
      </c>
      <c r="AB11" s="41">
        <f t="shared" ref="AB11" si="23">SUM(AB12:AB30)</f>
        <v>478.99999999999994</v>
      </c>
      <c r="AC11" s="41">
        <f t="shared" ref="AC11" si="24">SUM(AC12:AC30)</f>
        <v>0</v>
      </c>
      <c r="AD11" s="41">
        <f t="shared" ref="AD11" si="25">SUM(AD12:AD30)</f>
        <v>497.09999999999997</v>
      </c>
      <c r="AE11" s="41">
        <f t="shared" ref="AE11" si="26">SUM(AE12:AE30)</f>
        <v>0</v>
      </c>
      <c r="AF11" s="41">
        <f t="shared" ref="AF11" si="27">SUM(AF12:AF30)</f>
        <v>0</v>
      </c>
      <c r="AG11" s="41">
        <f t="shared" ref="AG11" si="28">SUM(AG12:AG30)</f>
        <v>497.09999999999997</v>
      </c>
      <c r="AH11" s="41">
        <f t="shared" ref="AH11" si="29">SUM(AH12:AH30)</f>
        <v>0</v>
      </c>
      <c r="AI11" s="47"/>
      <c r="AJ11" s="47"/>
      <c r="AK11" s="47"/>
      <c r="AL11" s="47"/>
      <c r="AM11" s="47"/>
    </row>
    <row r="12" spans="1:40" s="15" customFormat="1" ht="33" outlineLevel="2" x14ac:dyDescent="0.25">
      <c r="A12" s="51" t="s">
        <v>115</v>
      </c>
      <c r="B12" s="21" t="s">
        <v>27</v>
      </c>
      <c r="C12" s="19" t="s">
        <v>41</v>
      </c>
      <c r="D12" s="29" t="s">
        <v>28</v>
      </c>
      <c r="E12" s="41">
        <f>F12+G12+H12+I12</f>
        <v>56.100000000000009</v>
      </c>
      <c r="F12" s="43">
        <f t="shared" si="1"/>
        <v>0</v>
      </c>
      <c r="G12" s="43">
        <f t="shared" si="2"/>
        <v>0</v>
      </c>
      <c r="H12" s="43">
        <f t="shared" si="3"/>
        <v>56.100000000000009</v>
      </c>
      <c r="I12" s="43">
        <f t="shared" si="4"/>
        <v>0</v>
      </c>
      <c r="J12" s="41">
        <f>K12+L12+M12+N12</f>
        <v>10.4</v>
      </c>
      <c r="K12" s="43">
        <v>0</v>
      </c>
      <c r="L12" s="43">
        <v>0</v>
      </c>
      <c r="M12" s="43">
        <f>ROUND(10*1.042,1)</f>
        <v>10.4</v>
      </c>
      <c r="N12" s="43">
        <v>0</v>
      </c>
      <c r="O12" s="41">
        <f>P12+Q12+R12+S12</f>
        <v>10.8</v>
      </c>
      <c r="P12" s="43">
        <v>0</v>
      </c>
      <c r="Q12" s="43">
        <v>0</v>
      </c>
      <c r="R12" s="43">
        <f>ROUND(M12*1.036,1)</f>
        <v>10.8</v>
      </c>
      <c r="S12" s="43">
        <v>0</v>
      </c>
      <c r="T12" s="41">
        <f>U12+V12+W12+X12</f>
        <v>11.2</v>
      </c>
      <c r="U12" s="43">
        <v>0</v>
      </c>
      <c r="V12" s="43">
        <v>0</v>
      </c>
      <c r="W12" s="43">
        <f>ROUND(R12*1.04,1)</f>
        <v>11.2</v>
      </c>
      <c r="X12" s="43">
        <v>0</v>
      </c>
      <c r="Y12" s="41">
        <f>Z12+AA12+AB12+AC12</f>
        <v>11.6</v>
      </c>
      <c r="Z12" s="43">
        <v>0</v>
      </c>
      <c r="AA12" s="43">
        <v>0</v>
      </c>
      <c r="AB12" s="43">
        <f>ROUND(W12*1.04,1)</f>
        <v>11.6</v>
      </c>
      <c r="AC12" s="43">
        <v>0</v>
      </c>
      <c r="AD12" s="41">
        <f>AE12+AF12+AG12+AH12</f>
        <v>12.1</v>
      </c>
      <c r="AE12" s="43">
        <v>0</v>
      </c>
      <c r="AF12" s="43">
        <v>0</v>
      </c>
      <c r="AG12" s="43">
        <f>ROUND(AB12*1.04,1)</f>
        <v>12.1</v>
      </c>
      <c r="AH12" s="43">
        <v>0</v>
      </c>
      <c r="AI12" s="16">
        <f t="shared" ref="AI12:AI22" si="30">SUM(AJ12:AM12)</f>
        <v>0</v>
      </c>
      <c r="AJ12" s="23"/>
      <c r="AK12" s="23">
        <v>0</v>
      </c>
      <c r="AL12" s="23">
        <v>0</v>
      </c>
      <c r="AM12" s="23">
        <v>0</v>
      </c>
    </row>
    <row r="13" spans="1:40" s="15" customFormat="1" ht="33" outlineLevel="2" x14ac:dyDescent="0.25">
      <c r="A13" s="51" t="s">
        <v>116</v>
      </c>
      <c r="B13" s="21" t="s">
        <v>20</v>
      </c>
      <c r="C13" s="19" t="s">
        <v>41</v>
      </c>
      <c r="D13" s="29" t="s">
        <v>28</v>
      </c>
      <c r="E13" s="41">
        <f t="shared" ref="E13:E35" si="31">F13+G13+H13+I13</f>
        <v>281.40000000000003</v>
      </c>
      <c r="F13" s="43">
        <f t="shared" si="1"/>
        <v>0</v>
      </c>
      <c r="G13" s="43">
        <f t="shared" si="2"/>
        <v>0</v>
      </c>
      <c r="H13" s="43">
        <f t="shared" si="3"/>
        <v>281.40000000000003</v>
      </c>
      <c r="I13" s="43">
        <f t="shared" si="4"/>
        <v>0</v>
      </c>
      <c r="J13" s="41">
        <f t="shared" ref="J13:J30" si="32">K13+L13+M13+N13</f>
        <v>52.1</v>
      </c>
      <c r="K13" s="43">
        <v>0</v>
      </c>
      <c r="L13" s="43">
        <v>0</v>
      </c>
      <c r="M13" s="43">
        <f>ROUND(50*1.042,1)</f>
        <v>52.1</v>
      </c>
      <c r="N13" s="43">
        <v>0</v>
      </c>
      <c r="O13" s="41">
        <f t="shared" ref="O13:O30" si="33">P13+Q13+R13+S13</f>
        <v>54</v>
      </c>
      <c r="P13" s="43">
        <v>0</v>
      </c>
      <c r="Q13" s="43">
        <v>0</v>
      </c>
      <c r="R13" s="43">
        <f t="shared" ref="R13:R30" si="34">ROUND(M13*1.036,1)</f>
        <v>54</v>
      </c>
      <c r="S13" s="43">
        <v>0</v>
      </c>
      <c r="T13" s="41">
        <f t="shared" ref="T13:T30" si="35">U13+V13+W13+X13</f>
        <v>56.2</v>
      </c>
      <c r="U13" s="43">
        <v>0</v>
      </c>
      <c r="V13" s="43">
        <v>0</v>
      </c>
      <c r="W13" s="43">
        <f t="shared" ref="W13:W30" si="36">ROUND(R13*1.04,1)</f>
        <v>56.2</v>
      </c>
      <c r="X13" s="43">
        <v>0</v>
      </c>
      <c r="Y13" s="41">
        <f t="shared" ref="Y13:Y30" si="37">Z13+AA13+AB13+AC13</f>
        <v>58.4</v>
      </c>
      <c r="Z13" s="43">
        <v>0</v>
      </c>
      <c r="AA13" s="43">
        <v>0</v>
      </c>
      <c r="AB13" s="43">
        <f t="shared" ref="AB13:AB30" si="38">ROUND(W13*1.04,1)</f>
        <v>58.4</v>
      </c>
      <c r="AC13" s="43">
        <v>0</v>
      </c>
      <c r="AD13" s="41">
        <f t="shared" ref="AD13:AD30" si="39">AE13+AF13+AG13+AH13</f>
        <v>60.7</v>
      </c>
      <c r="AE13" s="43">
        <v>0</v>
      </c>
      <c r="AF13" s="43">
        <v>0</v>
      </c>
      <c r="AG13" s="43">
        <f t="shared" ref="AG13:AG30" si="40">ROUND(AB13*1.04,1)</f>
        <v>60.7</v>
      </c>
      <c r="AH13" s="43">
        <v>0</v>
      </c>
      <c r="AI13" s="16">
        <f t="shared" si="30"/>
        <v>0</v>
      </c>
      <c r="AJ13" s="23"/>
      <c r="AK13" s="23">
        <v>0</v>
      </c>
      <c r="AL13" s="23">
        <v>0</v>
      </c>
      <c r="AM13" s="23">
        <v>0</v>
      </c>
    </row>
    <row r="14" spans="1:40" s="15" customFormat="1" ht="33" outlineLevel="2" x14ac:dyDescent="0.25">
      <c r="A14" s="51" t="s">
        <v>117</v>
      </c>
      <c r="B14" s="21" t="s">
        <v>10</v>
      </c>
      <c r="C14" s="19" t="s">
        <v>41</v>
      </c>
      <c r="D14" s="29" t="s">
        <v>28</v>
      </c>
      <c r="E14" s="41">
        <f t="shared" si="31"/>
        <v>169.20000000000002</v>
      </c>
      <c r="F14" s="43">
        <f t="shared" si="1"/>
        <v>0</v>
      </c>
      <c r="G14" s="43">
        <f t="shared" si="2"/>
        <v>0</v>
      </c>
      <c r="H14" s="43">
        <f t="shared" si="3"/>
        <v>169.20000000000002</v>
      </c>
      <c r="I14" s="43">
        <f t="shared" si="4"/>
        <v>0</v>
      </c>
      <c r="J14" s="41">
        <f t="shared" si="32"/>
        <v>31.3</v>
      </c>
      <c r="K14" s="43">
        <v>0</v>
      </c>
      <c r="L14" s="43">
        <v>0</v>
      </c>
      <c r="M14" s="43">
        <f>ROUND(30*1.042,1)</f>
        <v>31.3</v>
      </c>
      <c r="N14" s="43">
        <v>0</v>
      </c>
      <c r="O14" s="41">
        <v>32.5</v>
      </c>
      <c r="P14" s="43">
        <v>0</v>
      </c>
      <c r="Q14" s="43">
        <v>0</v>
      </c>
      <c r="R14" s="43">
        <v>32.5</v>
      </c>
      <c r="S14" s="43">
        <v>0</v>
      </c>
      <c r="T14" s="41">
        <f t="shared" si="35"/>
        <v>33.799999999999997</v>
      </c>
      <c r="U14" s="43">
        <v>0</v>
      </c>
      <c r="V14" s="43">
        <v>0</v>
      </c>
      <c r="W14" s="43">
        <f t="shared" si="36"/>
        <v>33.799999999999997</v>
      </c>
      <c r="X14" s="43">
        <v>0</v>
      </c>
      <c r="Y14" s="41">
        <f t="shared" si="37"/>
        <v>35.200000000000003</v>
      </c>
      <c r="Z14" s="43">
        <v>0</v>
      </c>
      <c r="AA14" s="43">
        <v>0</v>
      </c>
      <c r="AB14" s="43">
        <f t="shared" si="38"/>
        <v>35.200000000000003</v>
      </c>
      <c r="AC14" s="43">
        <v>0</v>
      </c>
      <c r="AD14" s="41">
        <v>36.4</v>
      </c>
      <c r="AE14" s="43">
        <v>0</v>
      </c>
      <c r="AF14" s="43">
        <v>0</v>
      </c>
      <c r="AG14" s="43">
        <v>36.4</v>
      </c>
      <c r="AH14" s="43">
        <v>0</v>
      </c>
      <c r="AI14" s="16">
        <f t="shared" si="30"/>
        <v>0</v>
      </c>
      <c r="AJ14" s="23"/>
      <c r="AK14" s="23">
        <v>0</v>
      </c>
      <c r="AL14" s="23">
        <v>0</v>
      </c>
      <c r="AM14" s="23">
        <v>0</v>
      </c>
    </row>
    <row r="15" spans="1:40" s="15" customFormat="1" ht="31.5" outlineLevel="2" x14ac:dyDescent="0.25">
      <c r="A15" s="51" t="s">
        <v>118</v>
      </c>
      <c r="B15" s="21" t="s">
        <v>11</v>
      </c>
      <c r="C15" s="19" t="s">
        <v>41</v>
      </c>
      <c r="D15" s="29" t="s">
        <v>28</v>
      </c>
      <c r="E15" s="41">
        <f t="shared" si="31"/>
        <v>56.100000000000009</v>
      </c>
      <c r="F15" s="43">
        <f t="shared" si="1"/>
        <v>0</v>
      </c>
      <c r="G15" s="43">
        <f t="shared" si="2"/>
        <v>0</v>
      </c>
      <c r="H15" s="43">
        <f t="shared" si="3"/>
        <v>56.100000000000009</v>
      </c>
      <c r="I15" s="43">
        <f t="shared" si="4"/>
        <v>0</v>
      </c>
      <c r="J15" s="41">
        <f t="shared" si="32"/>
        <v>10.4</v>
      </c>
      <c r="K15" s="43">
        <v>0</v>
      </c>
      <c r="L15" s="43">
        <v>0</v>
      </c>
      <c r="M15" s="43">
        <f>ROUND(10*1.042,1)</f>
        <v>10.4</v>
      </c>
      <c r="N15" s="43">
        <v>0</v>
      </c>
      <c r="O15" s="41">
        <f t="shared" si="33"/>
        <v>10.8</v>
      </c>
      <c r="P15" s="43">
        <v>0</v>
      </c>
      <c r="Q15" s="43">
        <v>0</v>
      </c>
      <c r="R15" s="43">
        <f t="shared" si="34"/>
        <v>10.8</v>
      </c>
      <c r="S15" s="43">
        <v>0</v>
      </c>
      <c r="T15" s="41">
        <f t="shared" si="35"/>
        <v>11.2</v>
      </c>
      <c r="U15" s="43">
        <v>0</v>
      </c>
      <c r="V15" s="43">
        <v>0</v>
      </c>
      <c r="W15" s="43">
        <f t="shared" si="36"/>
        <v>11.2</v>
      </c>
      <c r="X15" s="43">
        <v>0</v>
      </c>
      <c r="Y15" s="41">
        <f t="shared" si="37"/>
        <v>11.6</v>
      </c>
      <c r="Z15" s="43">
        <v>0</v>
      </c>
      <c r="AA15" s="43">
        <v>0</v>
      </c>
      <c r="AB15" s="43">
        <f t="shared" si="38"/>
        <v>11.6</v>
      </c>
      <c r="AC15" s="43">
        <v>0</v>
      </c>
      <c r="AD15" s="41">
        <f t="shared" si="39"/>
        <v>12.1</v>
      </c>
      <c r="AE15" s="43">
        <v>0</v>
      </c>
      <c r="AF15" s="43">
        <v>0</v>
      </c>
      <c r="AG15" s="43">
        <f t="shared" si="40"/>
        <v>12.1</v>
      </c>
      <c r="AH15" s="43">
        <v>0</v>
      </c>
      <c r="AI15" s="16">
        <f t="shared" si="30"/>
        <v>0</v>
      </c>
      <c r="AJ15" s="23"/>
      <c r="AK15" s="23">
        <v>0</v>
      </c>
      <c r="AL15" s="23">
        <v>0</v>
      </c>
      <c r="AM15" s="23">
        <v>0</v>
      </c>
    </row>
    <row r="16" spans="1:40" s="15" customFormat="1" ht="33" outlineLevel="2" x14ac:dyDescent="0.25">
      <c r="A16" s="51" t="s">
        <v>119</v>
      </c>
      <c r="B16" s="21" t="s">
        <v>26</v>
      </c>
      <c r="C16" s="19" t="s">
        <v>41</v>
      </c>
      <c r="D16" s="29" t="s">
        <v>28</v>
      </c>
      <c r="E16" s="41">
        <f t="shared" si="31"/>
        <v>56.100000000000009</v>
      </c>
      <c r="F16" s="43">
        <f t="shared" si="1"/>
        <v>0</v>
      </c>
      <c r="G16" s="43">
        <f t="shared" si="2"/>
        <v>0</v>
      </c>
      <c r="H16" s="43">
        <f t="shared" si="3"/>
        <v>56.100000000000009</v>
      </c>
      <c r="I16" s="43">
        <f t="shared" si="4"/>
        <v>0</v>
      </c>
      <c r="J16" s="41">
        <f t="shared" si="32"/>
        <v>10.4</v>
      </c>
      <c r="K16" s="43">
        <v>0</v>
      </c>
      <c r="L16" s="43">
        <v>0</v>
      </c>
      <c r="M16" s="43">
        <f t="shared" ref="M16:M18" si="41">ROUND(10*1.042,1)</f>
        <v>10.4</v>
      </c>
      <c r="N16" s="43">
        <v>0</v>
      </c>
      <c r="O16" s="41">
        <f t="shared" si="33"/>
        <v>10.8</v>
      </c>
      <c r="P16" s="43">
        <v>0</v>
      </c>
      <c r="Q16" s="43">
        <v>0</v>
      </c>
      <c r="R16" s="43">
        <f t="shared" si="34"/>
        <v>10.8</v>
      </c>
      <c r="S16" s="43">
        <v>0</v>
      </c>
      <c r="T16" s="41">
        <f t="shared" si="35"/>
        <v>11.2</v>
      </c>
      <c r="U16" s="43">
        <v>0</v>
      </c>
      <c r="V16" s="43">
        <v>0</v>
      </c>
      <c r="W16" s="43">
        <f t="shared" si="36"/>
        <v>11.2</v>
      </c>
      <c r="X16" s="43">
        <v>0</v>
      </c>
      <c r="Y16" s="41">
        <f t="shared" si="37"/>
        <v>11.6</v>
      </c>
      <c r="Z16" s="43">
        <v>0</v>
      </c>
      <c r="AA16" s="43">
        <v>0</v>
      </c>
      <c r="AB16" s="43">
        <f t="shared" si="38"/>
        <v>11.6</v>
      </c>
      <c r="AC16" s="43">
        <v>0</v>
      </c>
      <c r="AD16" s="41">
        <f t="shared" si="39"/>
        <v>12.1</v>
      </c>
      <c r="AE16" s="43">
        <v>0</v>
      </c>
      <c r="AF16" s="43">
        <v>0</v>
      </c>
      <c r="AG16" s="43">
        <f t="shared" si="40"/>
        <v>12.1</v>
      </c>
      <c r="AH16" s="43">
        <v>0</v>
      </c>
      <c r="AI16" s="16">
        <f t="shared" si="30"/>
        <v>0</v>
      </c>
      <c r="AJ16" s="23"/>
      <c r="AK16" s="23">
        <v>0</v>
      </c>
      <c r="AL16" s="23">
        <v>0</v>
      </c>
      <c r="AM16" s="23">
        <v>0</v>
      </c>
    </row>
    <row r="17" spans="1:39" s="15" customFormat="1" ht="33" outlineLevel="2" x14ac:dyDescent="0.25">
      <c r="A17" s="51" t="s">
        <v>120</v>
      </c>
      <c r="B17" s="21" t="s">
        <v>12</v>
      </c>
      <c r="C17" s="19" t="s">
        <v>41</v>
      </c>
      <c r="D17" s="29" t="s">
        <v>28</v>
      </c>
      <c r="E17" s="41">
        <f t="shared" si="31"/>
        <v>56.100000000000009</v>
      </c>
      <c r="F17" s="43">
        <f t="shared" si="1"/>
        <v>0</v>
      </c>
      <c r="G17" s="43">
        <f t="shared" si="2"/>
        <v>0</v>
      </c>
      <c r="H17" s="43">
        <f t="shared" si="3"/>
        <v>56.100000000000009</v>
      </c>
      <c r="I17" s="43">
        <f t="shared" si="4"/>
        <v>0</v>
      </c>
      <c r="J17" s="41">
        <f t="shared" si="32"/>
        <v>10.4</v>
      </c>
      <c r="K17" s="43">
        <v>0</v>
      </c>
      <c r="L17" s="43">
        <v>0</v>
      </c>
      <c r="M17" s="43">
        <f t="shared" si="41"/>
        <v>10.4</v>
      </c>
      <c r="N17" s="43">
        <v>0</v>
      </c>
      <c r="O17" s="41">
        <f t="shared" si="33"/>
        <v>10.8</v>
      </c>
      <c r="P17" s="43">
        <v>0</v>
      </c>
      <c r="Q17" s="43">
        <v>0</v>
      </c>
      <c r="R17" s="43">
        <f t="shared" si="34"/>
        <v>10.8</v>
      </c>
      <c r="S17" s="43">
        <v>0</v>
      </c>
      <c r="T17" s="41">
        <f t="shared" si="35"/>
        <v>11.2</v>
      </c>
      <c r="U17" s="43">
        <v>0</v>
      </c>
      <c r="V17" s="43">
        <v>0</v>
      </c>
      <c r="W17" s="43">
        <f t="shared" si="36"/>
        <v>11.2</v>
      </c>
      <c r="X17" s="43">
        <v>0</v>
      </c>
      <c r="Y17" s="41">
        <f t="shared" si="37"/>
        <v>11.6</v>
      </c>
      <c r="Z17" s="43">
        <v>0</v>
      </c>
      <c r="AA17" s="43">
        <v>0</v>
      </c>
      <c r="AB17" s="43">
        <f t="shared" si="38"/>
        <v>11.6</v>
      </c>
      <c r="AC17" s="43">
        <v>0</v>
      </c>
      <c r="AD17" s="41">
        <f t="shared" si="39"/>
        <v>12.1</v>
      </c>
      <c r="AE17" s="43">
        <v>0</v>
      </c>
      <c r="AF17" s="43">
        <v>0</v>
      </c>
      <c r="AG17" s="43">
        <f t="shared" si="40"/>
        <v>12.1</v>
      </c>
      <c r="AH17" s="43">
        <v>0</v>
      </c>
      <c r="AI17" s="16">
        <f t="shared" si="30"/>
        <v>0</v>
      </c>
      <c r="AJ17" s="23"/>
      <c r="AK17" s="23">
        <v>0</v>
      </c>
      <c r="AL17" s="23">
        <v>0</v>
      </c>
      <c r="AM17" s="23">
        <v>0</v>
      </c>
    </row>
    <row r="18" spans="1:39" s="15" customFormat="1" ht="33" outlineLevel="2" x14ac:dyDescent="0.25">
      <c r="A18" s="51" t="s">
        <v>121</v>
      </c>
      <c r="B18" s="21" t="s">
        <v>13</v>
      </c>
      <c r="C18" s="19" t="s">
        <v>41</v>
      </c>
      <c r="D18" s="29" t="s">
        <v>28</v>
      </c>
      <c r="E18" s="41">
        <f t="shared" si="31"/>
        <v>56.100000000000009</v>
      </c>
      <c r="F18" s="43">
        <f t="shared" si="1"/>
        <v>0</v>
      </c>
      <c r="G18" s="43">
        <f t="shared" si="2"/>
        <v>0</v>
      </c>
      <c r="H18" s="43">
        <f t="shared" si="3"/>
        <v>56.100000000000009</v>
      </c>
      <c r="I18" s="43">
        <f t="shared" si="4"/>
        <v>0</v>
      </c>
      <c r="J18" s="41">
        <f t="shared" si="32"/>
        <v>10.4</v>
      </c>
      <c r="K18" s="43">
        <v>0</v>
      </c>
      <c r="L18" s="43">
        <v>0</v>
      </c>
      <c r="M18" s="43">
        <f t="shared" si="41"/>
        <v>10.4</v>
      </c>
      <c r="N18" s="43">
        <v>0</v>
      </c>
      <c r="O18" s="41">
        <f t="shared" si="33"/>
        <v>10.8</v>
      </c>
      <c r="P18" s="43">
        <v>0</v>
      </c>
      <c r="Q18" s="43">
        <v>0</v>
      </c>
      <c r="R18" s="43">
        <f t="shared" si="34"/>
        <v>10.8</v>
      </c>
      <c r="S18" s="43">
        <v>0</v>
      </c>
      <c r="T18" s="41">
        <f t="shared" si="35"/>
        <v>11.2</v>
      </c>
      <c r="U18" s="43">
        <v>0</v>
      </c>
      <c r="V18" s="43">
        <v>0</v>
      </c>
      <c r="W18" s="43">
        <f t="shared" si="36"/>
        <v>11.2</v>
      </c>
      <c r="X18" s="43">
        <v>0</v>
      </c>
      <c r="Y18" s="41">
        <f t="shared" si="37"/>
        <v>11.6</v>
      </c>
      <c r="Z18" s="43">
        <v>0</v>
      </c>
      <c r="AA18" s="43">
        <v>0</v>
      </c>
      <c r="AB18" s="43">
        <f t="shared" si="38"/>
        <v>11.6</v>
      </c>
      <c r="AC18" s="43">
        <v>0</v>
      </c>
      <c r="AD18" s="41">
        <f t="shared" si="39"/>
        <v>12.1</v>
      </c>
      <c r="AE18" s="43">
        <v>0</v>
      </c>
      <c r="AF18" s="43">
        <v>0</v>
      </c>
      <c r="AG18" s="43">
        <f t="shared" si="40"/>
        <v>12.1</v>
      </c>
      <c r="AH18" s="43">
        <v>0</v>
      </c>
      <c r="AI18" s="16">
        <f t="shared" si="30"/>
        <v>0</v>
      </c>
      <c r="AJ18" s="23"/>
      <c r="AK18" s="23">
        <v>0</v>
      </c>
      <c r="AL18" s="23">
        <v>0</v>
      </c>
      <c r="AM18" s="23">
        <v>0</v>
      </c>
    </row>
    <row r="19" spans="1:39" s="15" customFormat="1" ht="31.5" outlineLevel="2" x14ac:dyDescent="0.25">
      <c r="A19" s="51" t="s">
        <v>122</v>
      </c>
      <c r="B19" s="21" t="s">
        <v>25</v>
      </c>
      <c r="C19" s="19" t="s">
        <v>41</v>
      </c>
      <c r="D19" s="29" t="s">
        <v>28</v>
      </c>
      <c r="E19" s="41">
        <f t="shared" si="31"/>
        <v>169.20000000000002</v>
      </c>
      <c r="F19" s="43">
        <f t="shared" si="1"/>
        <v>0</v>
      </c>
      <c r="G19" s="43">
        <f t="shared" si="2"/>
        <v>0</v>
      </c>
      <c r="H19" s="43">
        <f t="shared" si="3"/>
        <v>169.20000000000002</v>
      </c>
      <c r="I19" s="43">
        <f t="shared" si="4"/>
        <v>0</v>
      </c>
      <c r="J19" s="41">
        <f t="shared" si="32"/>
        <v>31.3</v>
      </c>
      <c r="K19" s="43">
        <v>0</v>
      </c>
      <c r="L19" s="43">
        <v>0</v>
      </c>
      <c r="M19" s="43">
        <f>ROUND(30*1.042,1)</f>
        <v>31.3</v>
      </c>
      <c r="N19" s="43">
        <v>0</v>
      </c>
      <c r="O19" s="41">
        <v>32.5</v>
      </c>
      <c r="P19" s="43">
        <v>0</v>
      </c>
      <c r="Q19" s="43">
        <v>0</v>
      </c>
      <c r="R19" s="43">
        <v>32.5</v>
      </c>
      <c r="S19" s="43">
        <v>0</v>
      </c>
      <c r="T19" s="41">
        <f t="shared" si="35"/>
        <v>33.799999999999997</v>
      </c>
      <c r="U19" s="43">
        <v>0</v>
      </c>
      <c r="V19" s="43">
        <v>0</v>
      </c>
      <c r="W19" s="43">
        <f t="shared" si="36"/>
        <v>33.799999999999997</v>
      </c>
      <c r="X19" s="43">
        <v>0</v>
      </c>
      <c r="Y19" s="41">
        <f t="shared" si="37"/>
        <v>35.200000000000003</v>
      </c>
      <c r="Z19" s="43">
        <v>0</v>
      </c>
      <c r="AA19" s="43">
        <v>0</v>
      </c>
      <c r="AB19" s="43">
        <f t="shared" si="38"/>
        <v>35.200000000000003</v>
      </c>
      <c r="AC19" s="43">
        <v>0</v>
      </c>
      <c r="AD19" s="41">
        <v>36.4</v>
      </c>
      <c r="AE19" s="43">
        <v>0</v>
      </c>
      <c r="AF19" s="43">
        <v>0</v>
      </c>
      <c r="AG19" s="43">
        <v>36.4</v>
      </c>
      <c r="AH19" s="43">
        <v>0</v>
      </c>
      <c r="AI19" s="16">
        <f t="shared" si="30"/>
        <v>0</v>
      </c>
      <c r="AJ19" s="23"/>
      <c r="AK19" s="23">
        <v>0</v>
      </c>
      <c r="AL19" s="23">
        <v>0</v>
      </c>
      <c r="AM19" s="23">
        <v>0</v>
      </c>
    </row>
    <row r="20" spans="1:39" s="15" customFormat="1" ht="33" outlineLevel="2" x14ac:dyDescent="0.25">
      <c r="A20" s="51" t="s">
        <v>123</v>
      </c>
      <c r="B20" s="21" t="s">
        <v>14</v>
      </c>
      <c r="C20" s="19" t="s">
        <v>41</v>
      </c>
      <c r="D20" s="29" t="s">
        <v>28</v>
      </c>
      <c r="E20" s="41">
        <f t="shared" si="31"/>
        <v>225.1</v>
      </c>
      <c r="F20" s="43">
        <f t="shared" si="1"/>
        <v>0</v>
      </c>
      <c r="G20" s="43">
        <f t="shared" si="2"/>
        <v>0</v>
      </c>
      <c r="H20" s="43">
        <f t="shared" si="3"/>
        <v>225.1</v>
      </c>
      <c r="I20" s="43">
        <f t="shared" si="4"/>
        <v>0</v>
      </c>
      <c r="J20" s="41">
        <f t="shared" si="32"/>
        <v>41.7</v>
      </c>
      <c r="K20" s="43">
        <v>0</v>
      </c>
      <c r="L20" s="43">
        <v>0</v>
      </c>
      <c r="M20" s="43">
        <f>ROUND(40*1.042,1)</f>
        <v>41.7</v>
      </c>
      <c r="N20" s="43">
        <v>0</v>
      </c>
      <c r="O20" s="41">
        <f t="shared" si="33"/>
        <v>43.2</v>
      </c>
      <c r="P20" s="43">
        <v>0</v>
      </c>
      <c r="Q20" s="43">
        <v>0</v>
      </c>
      <c r="R20" s="43">
        <f t="shared" si="34"/>
        <v>43.2</v>
      </c>
      <c r="S20" s="43">
        <v>0</v>
      </c>
      <c r="T20" s="41">
        <f t="shared" si="35"/>
        <v>44.9</v>
      </c>
      <c r="U20" s="43">
        <v>0</v>
      </c>
      <c r="V20" s="43">
        <v>0</v>
      </c>
      <c r="W20" s="43">
        <f t="shared" si="36"/>
        <v>44.9</v>
      </c>
      <c r="X20" s="43">
        <v>0</v>
      </c>
      <c r="Y20" s="41">
        <f t="shared" si="37"/>
        <v>46.7</v>
      </c>
      <c r="Z20" s="43">
        <v>0</v>
      </c>
      <c r="AA20" s="43">
        <v>0</v>
      </c>
      <c r="AB20" s="43">
        <f t="shared" si="38"/>
        <v>46.7</v>
      </c>
      <c r="AC20" s="43">
        <v>0</v>
      </c>
      <c r="AD20" s="41">
        <f t="shared" si="39"/>
        <v>48.6</v>
      </c>
      <c r="AE20" s="43">
        <v>0</v>
      </c>
      <c r="AF20" s="43">
        <v>0</v>
      </c>
      <c r="AG20" s="43">
        <f t="shared" si="40"/>
        <v>48.6</v>
      </c>
      <c r="AH20" s="43">
        <v>0</v>
      </c>
      <c r="AI20" s="16">
        <f t="shared" si="30"/>
        <v>0</v>
      </c>
      <c r="AJ20" s="23"/>
      <c r="AK20" s="23">
        <v>0</v>
      </c>
      <c r="AL20" s="23">
        <v>0</v>
      </c>
      <c r="AM20" s="23">
        <v>0</v>
      </c>
    </row>
    <row r="21" spans="1:39" s="15" customFormat="1" ht="33" outlineLevel="2" x14ac:dyDescent="0.25">
      <c r="A21" s="51" t="s">
        <v>124</v>
      </c>
      <c r="B21" s="24" t="s">
        <v>23</v>
      </c>
      <c r="C21" s="19" t="s">
        <v>41</v>
      </c>
      <c r="D21" s="29" t="s">
        <v>28</v>
      </c>
      <c r="E21" s="41">
        <f t="shared" si="31"/>
        <v>225.1</v>
      </c>
      <c r="F21" s="43">
        <f t="shared" si="1"/>
        <v>0</v>
      </c>
      <c r="G21" s="43">
        <f t="shared" si="2"/>
        <v>0</v>
      </c>
      <c r="H21" s="43">
        <f t="shared" si="3"/>
        <v>225.1</v>
      </c>
      <c r="I21" s="43">
        <f t="shared" si="4"/>
        <v>0</v>
      </c>
      <c r="J21" s="41">
        <f t="shared" si="32"/>
        <v>41.7</v>
      </c>
      <c r="K21" s="43">
        <v>0</v>
      </c>
      <c r="L21" s="43">
        <v>0</v>
      </c>
      <c r="M21" s="43">
        <f>ROUND(40*1.042,1)</f>
        <v>41.7</v>
      </c>
      <c r="N21" s="43">
        <v>0</v>
      </c>
      <c r="O21" s="41">
        <f t="shared" si="33"/>
        <v>43.2</v>
      </c>
      <c r="P21" s="43">
        <v>0</v>
      </c>
      <c r="Q21" s="43">
        <v>0</v>
      </c>
      <c r="R21" s="43">
        <f t="shared" si="34"/>
        <v>43.2</v>
      </c>
      <c r="S21" s="43">
        <v>0</v>
      </c>
      <c r="T21" s="41">
        <f t="shared" si="35"/>
        <v>44.9</v>
      </c>
      <c r="U21" s="43">
        <v>0</v>
      </c>
      <c r="V21" s="43">
        <v>0</v>
      </c>
      <c r="W21" s="43">
        <f t="shared" si="36"/>
        <v>44.9</v>
      </c>
      <c r="X21" s="43">
        <v>0</v>
      </c>
      <c r="Y21" s="41">
        <f t="shared" si="37"/>
        <v>46.7</v>
      </c>
      <c r="Z21" s="43">
        <v>0</v>
      </c>
      <c r="AA21" s="43">
        <v>0</v>
      </c>
      <c r="AB21" s="43">
        <f t="shared" si="38"/>
        <v>46.7</v>
      </c>
      <c r="AC21" s="43">
        <v>0</v>
      </c>
      <c r="AD21" s="41">
        <f t="shared" si="39"/>
        <v>48.6</v>
      </c>
      <c r="AE21" s="43">
        <v>0</v>
      </c>
      <c r="AF21" s="43">
        <v>0</v>
      </c>
      <c r="AG21" s="43">
        <f t="shared" si="40"/>
        <v>48.6</v>
      </c>
      <c r="AH21" s="43">
        <v>0</v>
      </c>
      <c r="AI21" s="16">
        <f t="shared" si="30"/>
        <v>0</v>
      </c>
      <c r="AJ21" s="23"/>
      <c r="AK21" s="23">
        <v>0</v>
      </c>
      <c r="AL21" s="23">
        <v>0</v>
      </c>
      <c r="AM21" s="23">
        <v>0</v>
      </c>
    </row>
    <row r="22" spans="1:39" s="15" customFormat="1" ht="33" outlineLevel="2" x14ac:dyDescent="0.25">
      <c r="A22" s="51" t="s">
        <v>125</v>
      </c>
      <c r="B22" s="21" t="s">
        <v>21</v>
      </c>
      <c r="C22" s="19" t="s">
        <v>41</v>
      </c>
      <c r="D22" s="29" t="s">
        <v>28</v>
      </c>
      <c r="E22" s="41">
        <f t="shared" si="31"/>
        <v>169.20000000000002</v>
      </c>
      <c r="F22" s="43">
        <f t="shared" si="1"/>
        <v>0</v>
      </c>
      <c r="G22" s="43">
        <f t="shared" si="2"/>
        <v>0</v>
      </c>
      <c r="H22" s="43">
        <f t="shared" si="3"/>
        <v>169.20000000000002</v>
      </c>
      <c r="I22" s="43">
        <f t="shared" si="4"/>
        <v>0</v>
      </c>
      <c r="J22" s="41">
        <f t="shared" si="32"/>
        <v>31.3</v>
      </c>
      <c r="K22" s="43">
        <v>0</v>
      </c>
      <c r="L22" s="43">
        <v>0</v>
      </c>
      <c r="M22" s="43">
        <f>ROUND(30*1.042,1)</f>
        <v>31.3</v>
      </c>
      <c r="N22" s="43">
        <v>0</v>
      </c>
      <c r="O22" s="41">
        <v>32.5</v>
      </c>
      <c r="P22" s="43">
        <v>0</v>
      </c>
      <c r="Q22" s="43">
        <v>0</v>
      </c>
      <c r="R22" s="43">
        <v>32.5</v>
      </c>
      <c r="S22" s="43">
        <v>0</v>
      </c>
      <c r="T22" s="41">
        <f t="shared" si="35"/>
        <v>33.799999999999997</v>
      </c>
      <c r="U22" s="43">
        <v>0</v>
      </c>
      <c r="V22" s="43">
        <v>0</v>
      </c>
      <c r="W22" s="43">
        <f t="shared" si="36"/>
        <v>33.799999999999997</v>
      </c>
      <c r="X22" s="43">
        <v>0</v>
      </c>
      <c r="Y22" s="41">
        <f t="shared" si="37"/>
        <v>35.200000000000003</v>
      </c>
      <c r="Z22" s="43">
        <v>0</v>
      </c>
      <c r="AA22" s="43">
        <v>0</v>
      </c>
      <c r="AB22" s="43">
        <f t="shared" si="38"/>
        <v>35.200000000000003</v>
      </c>
      <c r="AC22" s="43">
        <v>0</v>
      </c>
      <c r="AD22" s="41">
        <v>36.4</v>
      </c>
      <c r="AE22" s="43">
        <v>0</v>
      </c>
      <c r="AF22" s="43">
        <v>0</v>
      </c>
      <c r="AG22" s="43">
        <v>36.4</v>
      </c>
      <c r="AH22" s="43">
        <v>0</v>
      </c>
      <c r="AI22" s="16">
        <f t="shared" si="30"/>
        <v>0</v>
      </c>
      <c r="AJ22" s="23"/>
      <c r="AK22" s="23">
        <v>0</v>
      </c>
      <c r="AL22" s="23">
        <v>0</v>
      </c>
      <c r="AM22" s="23">
        <v>0</v>
      </c>
    </row>
    <row r="23" spans="1:39" s="15" customFormat="1" ht="33" outlineLevel="2" x14ac:dyDescent="0.25">
      <c r="A23" s="51" t="s">
        <v>126</v>
      </c>
      <c r="B23" s="21" t="s">
        <v>22</v>
      </c>
      <c r="C23" s="19" t="s">
        <v>41</v>
      </c>
      <c r="D23" s="29" t="s">
        <v>28</v>
      </c>
      <c r="E23" s="41">
        <f t="shared" si="31"/>
        <v>169.20000000000002</v>
      </c>
      <c r="F23" s="43">
        <f t="shared" si="1"/>
        <v>0</v>
      </c>
      <c r="G23" s="43">
        <f t="shared" si="2"/>
        <v>0</v>
      </c>
      <c r="H23" s="43">
        <f t="shared" si="3"/>
        <v>169.20000000000002</v>
      </c>
      <c r="I23" s="43">
        <f t="shared" si="4"/>
        <v>0</v>
      </c>
      <c r="J23" s="41">
        <f t="shared" si="32"/>
        <v>31.3</v>
      </c>
      <c r="K23" s="43">
        <v>0</v>
      </c>
      <c r="L23" s="43">
        <v>0</v>
      </c>
      <c r="M23" s="43">
        <f>ROUND(30*1.042,1)</f>
        <v>31.3</v>
      </c>
      <c r="N23" s="43">
        <v>0</v>
      </c>
      <c r="O23" s="41">
        <v>32.5</v>
      </c>
      <c r="P23" s="43">
        <v>0</v>
      </c>
      <c r="Q23" s="43">
        <v>0</v>
      </c>
      <c r="R23" s="43">
        <v>32.5</v>
      </c>
      <c r="S23" s="43">
        <v>0</v>
      </c>
      <c r="T23" s="41">
        <f t="shared" si="35"/>
        <v>33.799999999999997</v>
      </c>
      <c r="U23" s="43">
        <v>0</v>
      </c>
      <c r="V23" s="43">
        <v>0</v>
      </c>
      <c r="W23" s="43">
        <f t="shared" si="36"/>
        <v>33.799999999999997</v>
      </c>
      <c r="X23" s="43">
        <v>0</v>
      </c>
      <c r="Y23" s="41">
        <f t="shared" si="37"/>
        <v>35.200000000000003</v>
      </c>
      <c r="Z23" s="41">
        <v>0</v>
      </c>
      <c r="AA23" s="43">
        <v>0</v>
      </c>
      <c r="AB23" s="43">
        <f t="shared" si="38"/>
        <v>35.200000000000003</v>
      </c>
      <c r="AC23" s="43">
        <v>0</v>
      </c>
      <c r="AD23" s="41">
        <v>36.4</v>
      </c>
      <c r="AE23" s="43">
        <v>0</v>
      </c>
      <c r="AF23" s="43">
        <v>0</v>
      </c>
      <c r="AG23" s="43">
        <v>36.4</v>
      </c>
      <c r="AH23" s="43">
        <v>0</v>
      </c>
      <c r="AI23" s="23">
        <v>0</v>
      </c>
      <c r="AJ23" s="23"/>
      <c r="AK23" s="23">
        <v>0</v>
      </c>
      <c r="AL23" s="23">
        <v>0</v>
      </c>
      <c r="AM23" s="23">
        <v>0</v>
      </c>
    </row>
    <row r="24" spans="1:39" s="15" customFormat="1" ht="33" outlineLevel="2" x14ac:dyDescent="0.25">
      <c r="A24" s="51" t="s">
        <v>127</v>
      </c>
      <c r="B24" s="21" t="s">
        <v>15</v>
      </c>
      <c r="C24" s="19" t="s">
        <v>41</v>
      </c>
      <c r="D24" s="29" t="s">
        <v>28</v>
      </c>
      <c r="E24" s="41">
        <f t="shared" si="31"/>
        <v>112.50000000000001</v>
      </c>
      <c r="F24" s="43">
        <f t="shared" si="1"/>
        <v>0</v>
      </c>
      <c r="G24" s="43">
        <f t="shared" si="2"/>
        <v>0</v>
      </c>
      <c r="H24" s="43">
        <f t="shared" si="3"/>
        <v>112.50000000000001</v>
      </c>
      <c r="I24" s="43">
        <f t="shared" si="4"/>
        <v>0</v>
      </c>
      <c r="J24" s="41">
        <v>20.8</v>
      </c>
      <c r="K24" s="43">
        <v>0</v>
      </c>
      <c r="L24" s="43">
        <v>0</v>
      </c>
      <c r="M24" s="43">
        <v>20.8</v>
      </c>
      <c r="N24" s="43">
        <v>0</v>
      </c>
      <c r="O24" s="41">
        <v>21.6</v>
      </c>
      <c r="P24" s="43">
        <v>0</v>
      </c>
      <c r="Q24" s="43">
        <v>0</v>
      </c>
      <c r="R24" s="43">
        <v>21.6</v>
      </c>
      <c r="S24" s="43">
        <v>0</v>
      </c>
      <c r="T24" s="41">
        <f t="shared" si="35"/>
        <v>22.5</v>
      </c>
      <c r="U24" s="43">
        <v>0</v>
      </c>
      <c r="V24" s="43">
        <v>0</v>
      </c>
      <c r="W24" s="43">
        <f t="shared" si="36"/>
        <v>22.5</v>
      </c>
      <c r="X24" s="43">
        <v>0</v>
      </c>
      <c r="Y24" s="41">
        <f t="shared" si="37"/>
        <v>23.4</v>
      </c>
      <c r="Z24" s="41">
        <v>0</v>
      </c>
      <c r="AA24" s="43">
        <v>0</v>
      </c>
      <c r="AB24" s="43">
        <f t="shared" si="38"/>
        <v>23.4</v>
      </c>
      <c r="AC24" s="43">
        <v>0</v>
      </c>
      <c r="AD24" s="41">
        <v>24.2</v>
      </c>
      <c r="AE24" s="43">
        <v>0</v>
      </c>
      <c r="AF24" s="43">
        <v>0</v>
      </c>
      <c r="AG24" s="43">
        <v>24.2</v>
      </c>
      <c r="AH24" s="43">
        <v>0</v>
      </c>
      <c r="AI24" s="23">
        <v>0</v>
      </c>
      <c r="AJ24" s="23"/>
      <c r="AK24" s="23">
        <v>0</v>
      </c>
      <c r="AL24" s="23">
        <v>0</v>
      </c>
      <c r="AM24" s="23">
        <v>0</v>
      </c>
    </row>
    <row r="25" spans="1:39" s="15" customFormat="1" ht="33" outlineLevel="2" x14ac:dyDescent="0.25">
      <c r="A25" s="51" t="s">
        <v>128</v>
      </c>
      <c r="B25" s="21" t="s">
        <v>16</v>
      </c>
      <c r="C25" s="19" t="s">
        <v>41</v>
      </c>
      <c r="D25" s="29" t="s">
        <v>28</v>
      </c>
      <c r="E25" s="41">
        <f t="shared" si="31"/>
        <v>112.50000000000001</v>
      </c>
      <c r="F25" s="43">
        <f t="shared" si="1"/>
        <v>0</v>
      </c>
      <c r="G25" s="43">
        <f t="shared" si="2"/>
        <v>0</v>
      </c>
      <c r="H25" s="43">
        <f t="shared" si="3"/>
        <v>112.50000000000001</v>
      </c>
      <c r="I25" s="43">
        <f t="shared" si="4"/>
        <v>0</v>
      </c>
      <c r="J25" s="41">
        <f t="shared" si="32"/>
        <v>20.8</v>
      </c>
      <c r="K25" s="43">
        <v>0</v>
      </c>
      <c r="L25" s="43">
        <v>0</v>
      </c>
      <c r="M25" s="43">
        <f>ROUND(20*1.042,1)</f>
        <v>20.8</v>
      </c>
      <c r="N25" s="43">
        <v>0</v>
      </c>
      <c r="O25" s="41">
        <v>21.6</v>
      </c>
      <c r="P25" s="43">
        <v>0</v>
      </c>
      <c r="Q25" s="43">
        <v>0</v>
      </c>
      <c r="R25" s="43">
        <v>21.6</v>
      </c>
      <c r="S25" s="43">
        <v>0</v>
      </c>
      <c r="T25" s="41">
        <f t="shared" si="35"/>
        <v>22.5</v>
      </c>
      <c r="U25" s="43">
        <v>0</v>
      </c>
      <c r="V25" s="43">
        <v>0</v>
      </c>
      <c r="W25" s="43">
        <f t="shared" si="36"/>
        <v>22.5</v>
      </c>
      <c r="X25" s="43">
        <v>0</v>
      </c>
      <c r="Y25" s="41">
        <f t="shared" si="37"/>
        <v>23.4</v>
      </c>
      <c r="Z25" s="41">
        <v>0</v>
      </c>
      <c r="AA25" s="43">
        <v>0</v>
      </c>
      <c r="AB25" s="43">
        <f t="shared" si="38"/>
        <v>23.4</v>
      </c>
      <c r="AC25" s="43">
        <v>0</v>
      </c>
      <c r="AD25" s="41">
        <v>24.2</v>
      </c>
      <c r="AE25" s="43">
        <v>0</v>
      </c>
      <c r="AF25" s="43">
        <v>0</v>
      </c>
      <c r="AG25" s="43">
        <v>24.2</v>
      </c>
      <c r="AH25" s="43">
        <v>0</v>
      </c>
      <c r="AI25" s="23">
        <v>0</v>
      </c>
      <c r="AJ25" s="23"/>
      <c r="AK25" s="23">
        <v>0</v>
      </c>
      <c r="AL25" s="23">
        <v>0</v>
      </c>
      <c r="AM25" s="23">
        <v>0</v>
      </c>
    </row>
    <row r="26" spans="1:39" s="15" customFormat="1" ht="33" outlineLevel="2" x14ac:dyDescent="0.25">
      <c r="A26" s="51" t="s">
        <v>129</v>
      </c>
      <c r="B26" s="21" t="s">
        <v>17</v>
      </c>
      <c r="C26" s="19" t="s">
        <v>41</v>
      </c>
      <c r="D26" s="29" t="s">
        <v>28</v>
      </c>
      <c r="E26" s="41">
        <f t="shared" si="31"/>
        <v>56.100000000000009</v>
      </c>
      <c r="F26" s="43">
        <f t="shared" si="1"/>
        <v>0</v>
      </c>
      <c r="G26" s="43">
        <f t="shared" si="2"/>
        <v>0</v>
      </c>
      <c r="H26" s="43">
        <f t="shared" si="3"/>
        <v>56.100000000000009</v>
      </c>
      <c r="I26" s="43">
        <f t="shared" si="4"/>
        <v>0</v>
      </c>
      <c r="J26" s="41">
        <f t="shared" si="32"/>
        <v>10.4</v>
      </c>
      <c r="K26" s="43">
        <v>0</v>
      </c>
      <c r="L26" s="43">
        <v>0</v>
      </c>
      <c r="M26" s="43">
        <f>ROUND(10*1.042,1)</f>
        <v>10.4</v>
      </c>
      <c r="N26" s="43">
        <v>0</v>
      </c>
      <c r="O26" s="41">
        <f t="shared" si="33"/>
        <v>10.8</v>
      </c>
      <c r="P26" s="43">
        <v>0</v>
      </c>
      <c r="Q26" s="43">
        <v>0</v>
      </c>
      <c r="R26" s="43">
        <f t="shared" si="34"/>
        <v>10.8</v>
      </c>
      <c r="S26" s="43">
        <v>0</v>
      </c>
      <c r="T26" s="41">
        <f t="shared" si="35"/>
        <v>11.2</v>
      </c>
      <c r="U26" s="43">
        <v>0</v>
      </c>
      <c r="V26" s="43">
        <v>0</v>
      </c>
      <c r="W26" s="43">
        <f t="shared" si="36"/>
        <v>11.2</v>
      </c>
      <c r="X26" s="43">
        <v>0</v>
      </c>
      <c r="Y26" s="41">
        <f t="shared" si="37"/>
        <v>11.6</v>
      </c>
      <c r="Z26" s="43">
        <v>0</v>
      </c>
      <c r="AA26" s="43">
        <v>0</v>
      </c>
      <c r="AB26" s="43">
        <f t="shared" si="38"/>
        <v>11.6</v>
      </c>
      <c r="AC26" s="43">
        <v>0</v>
      </c>
      <c r="AD26" s="41">
        <f t="shared" si="39"/>
        <v>12.1</v>
      </c>
      <c r="AE26" s="43">
        <v>0</v>
      </c>
      <c r="AF26" s="43">
        <v>0</v>
      </c>
      <c r="AG26" s="43">
        <f t="shared" si="40"/>
        <v>12.1</v>
      </c>
      <c r="AH26" s="43">
        <v>0</v>
      </c>
      <c r="AI26" s="16">
        <f t="shared" ref="AI26:AI59" si="42">SUM(AJ26:AM26)</f>
        <v>0</v>
      </c>
      <c r="AJ26" s="23"/>
      <c r="AK26" s="23">
        <v>0</v>
      </c>
      <c r="AL26" s="23">
        <v>0</v>
      </c>
      <c r="AM26" s="23">
        <v>0</v>
      </c>
    </row>
    <row r="27" spans="1:39" s="15" customFormat="1" ht="33" outlineLevel="2" x14ac:dyDescent="0.25">
      <c r="A27" s="51" t="s">
        <v>130</v>
      </c>
      <c r="B27" s="21" t="s">
        <v>18</v>
      </c>
      <c r="C27" s="19" t="s">
        <v>41</v>
      </c>
      <c r="D27" s="29" t="s">
        <v>28</v>
      </c>
      <c r="E27" s="41">
        <f t="shared" si="31"/>
        <v>112.50000000000001</v>
      </c>
      <c r="F27" s="43">
        <f t="shared" si="1"/>
        <v>0</v>
      </c>
      <c r="G27" s="43">
        <f t="shared" si="2"/>
        <v>0</v>
      </c>
      <c r="H27" s="43">
        <f t="shared" si="3"/>
        <v>112.50000000000001</v>
      </c>
      <c r="I27" s="43">
        <f t="shared" si="4"/>
        <v>0</v>
      </c>
      <c r="J27" s="41">
        <f t="shared" si="32"/>
        <v>20.8</v>
      </c>
      <c r="K27" s="43">
        <v>0</v>
      </c>
      <c r="L27" s="43">
        <v>0</v>
      </c>
      <c r="M27" s="43">
        <f>ROUND(20*1.042,1)</f>
        <v>20.8</v>
      </c>
      <c r="N27" s="43">
        <v>0</v>
      </c>
      <c r="O27" s="41">
        <v>21.6</v>
      </c>
      <c r="P27" s="43">
        <v>0</v>
      </c>
      <c r="Q27" s="43">
        <v>0</v>
      </c>
      <c r="R27" s="43">
        <v>21.6</v>
      </c>
      <c r="S27" s="43">
        <v>0</v>
      </c>
      <c r="T27" s="41">
        <f t="shared" si="35"/>
        <v>22.5</v>
      </c>
      <c r="U27" s="43">
        <v>0</v>
      </c>
      <c r="V27" s="43">
        <v>0</v>
      </c>
      <c r="W27" s="43">
        <f t="shared" si="36"/>
        <v>22.5</v>
      </c>
      <c r="X27" s="43">
        <v>0</v>
      </c>
      <c r="Y27" s="41">
        <f t="shared" si="37"/>
        <v>23.4</v>
      </c>
      <c r="Z27" s="43">
        <v>0</v>
      </c>
      <c r="AA27" s="43">
        <v>0</v>
      </c>
      <c r="AB27" s="43">
        <f t="shared" si="38"/>
        <v>23.4</v>
      </c>
      <c r="AC27" s="43">
        <v>0</v>
      </c>
      <c r="AD27" s="41">
        <v>24.2</v>
      </c>
      <c r="AE27" s="43">
        <v>0</v>
      </c>
      <c r="AF27" s="43">
        <v>0</v>
      </c>
      <c r="AG27" s="43">
        <v>24.2</v>
      </c>
      <c r="AH27" s="43">
        <v>0</v>
      </c>
      <c r="AI27" s="16">
        <f t="shared" si="42"/>
        <v>0</v>
      </c>
      <c r="AJ27" s="23"/>
      <c r="AK27" s="23">
        <v>0</v>
      </c>
      <c r="AL27" s="23">
        <v>0</v>
      </c>
      <c r="AM27" s="23">
        <v>0</v>
      </c>
    </row>
    <row r="28" spans="1:39" s="15" customFormat="1" ht="33" outlineLevel="2" x14ac:dyDescent="0.25">
      <c r="A28" s="51" t="s">
        <v>131</v>
      </c>
      <c r="B28" s="21" t="s">
        <v>19</v>
      </c>
      <c r="C28" s="19" t="s">
        <v>41</v>
      </c>
      <c r="D28" s="29" t="s">
        <v>28</v>
      </c>
      <c r="E28" s="41">
        <f t="shared" si="31"/>
        <v>112.50000000000001</v>
      </c>
      <c r="F28" s="43">
        <f t="shared" si="1"/>
        <v>0</v>
      </c>
      <c r="G28" s="43">
        <f t="shared" si="2"/>
        <v>0</v>
      </c>
      <c r="H28" s="43">
        <f t="shared" si="3"/>
        <v>112.50000000000001</v>
      </c>
      <c r="I28" s="43">
        <f t="shared" si="4"/>
        <v>0</v>
      </c>
      <c r="J28" s="41">
        <f t="shared" si="32"/>
        <v>20.8</v>
      </c>
      <c r="K28" s="43">
        <v>0</v>
      </c>
      <c r="L28" s="43">
        <v>0</v>
      </c>
      <c r="M28" s="43">
        <f>ROUND(20*1.042,1)</f>
        <v>20.8</v>
      </c>
      <c r="N28" s="43">
        <v>0</v>
      </c>
      <c r="O28" s="41">
        <v>21.6</v>
      </c>
      <c r="P28" s="43">
        <v>0</v>
      </c>
      <c r="Q28" s="43">
        <v>0</v>
      </c>
      <c r="R28" s="43">
        <v>21.6</v>
      </c>
      <c r="S28" s="43">
        <v>0</v>
      </c>
      <c r="T28" s="41">
        <f t="shared" si="35"/>
        <v>22.5</v>
      </c>
      <c r="U28" s="43">
        <v>0</v>
      </c>
      <c r="V28" s="43">
        <v>0</v>
      </c>
      <c r="W28" s="43">
        <f t="shared" si="36"/>
        <v>22.5</v>
      </c>
      <c r="X28" s="43">
        <v>0</v>
      </c>
      <c r="Y28" s="41">
        <f t="shared" si="37"/>
        <v>23.4</v>
      </c>
      <c r="Z28" s="43">
        <v>0</v>
      </c>
      <c r="AA28" s="43">
        <v>0</v>
      </c>
      <c r="AB28" s="43">
        <f t="shared" si="38"/>
        <v>23.4</v>
      </c>
      <c r="AC28" s="43">
        <v>0</v>
      </c>
      <c r="AD28" s="41">
        <v>24.2</v>
      </c>
      <c r="AE28" s="43">
        <v>0</v>
      </c>
      <c r="AF28" s="43">
        <v>0</v>
      </c>
      <c r="AG28" s="43">
        <v>24.2</v>
      </c>
      <c r="AH28" s="43">
        <v>0</v>
      </c>
      <c r="AI28" s="16">
        <f t="shared" si="42"/>
        <v>0</v>
      </c>
      <c r="AJ28" s="23"/>
      <c r="AK28" s="23">
        <v>0</v>
      </c>
      <c r="AL28" s="23">
        <v>0</v>
      </c>
      <c r="AM28" s="23">
        <v>0</v>
      </c>
    </row>
    <row r="29" spans="1:39" s="15" customFormat="1" ht="31.5" outlineLevel="2" x14ac:dyDescent="0.25">
      <c r="A29" s="51" t="s">
        <v>132</v>
      </c>
      <c r="B29" s="24" t="s">
        <v>24</v>
      </c>
      <c r="C29" s="19" t="s">
        <v>41</v>
      </c>
      <c r="D29" s="29" t="s">
        <v>28</v>
      </c>
      <c r="E29" s="41">
        <f t="shared" si="31"/>
        <v>56.100000000000009</v>
      </c>
      <c r="F29" s="43">
        <f t="shared" si="1"/>
        <v>0</v>
      </c>
      <c r="G29" s="43">
        <f t="shared" si="2"/>
        <v>0</v>
      </c>
      <c r="H29" s="43">
        <f t="shared" si="3"/>
        <v>56.100000000000009</v>
      </c>
      <c r="I29" s="43">
        <f t="shared" si="4"/>
        <v>0</v>
      </c>
      <c r="J29" s="41">
        <f t="shared" si="32"/>
        <v>10.4</v>
      </c>
      <c r="K29" s="43">
        <v>0</v>
      </c>
      <c r="L29" s="43">
        <v>0</v>
      </c>
      <c r="M29" s="43">
        <f>ROUND(10*1.042,1)</f>
        <v>10.4</v>
      </c>
      <c r="N29" s="43">
        <v>0</v>
      </c>
      <c r="O29" s="41">
        <f t="shared" si="33"/>
        <v>10.8</v>
      </c>
      <c r="P29" s="43">
        <v>0</v>
      </c>
      <c r="Q29" s="43">
        <v>0</v>
      </c>
      <c r="R29" s="43">
        <f t="shared" si="34"/>
        <v>10.8</v>
      </c>
      <c r="S29" s="43">
        <v>0</v>
      </c>
      <c r="T29" s="41">
        <f t="shared" si="35"/>
        <v>11.2</v>
      </c>
      <c r="U29" s="43">
        <v>0</v>
      </c>
      <c r="V29" s="43">
        <v>0</v>
      </c>
      <c r="W29" s="43">
        <f t="shared" si="36"/>
        <v>11.2</v>
      </c>
      <c r="X29" s="43">
        <v>0</v>
      </c>
      <c r="Y29" s="41">
        <f t="shared" si="37"/>
        <v>11.6</v>
      </c>
      <c r="Z29" s="43">
        <v>0</v>
      </c>
      <c r="AA29" s="43">
        <v>0</v>
      </c>
      <c r="AB29" s="43">
        <f t="shared" si="38"/>
        <v>11.6</v>
      </c>
      <c r="AC29" s="43">
        <v>0</v>
      </c>
      <c r="AD29" s="41">
        <f t="shared" si="39"/>
        <v>12.1</v>
      </c>
      <c r="AE29" s="43">
        <v>0</v>
      </c>
      <c r="AF29" s="43">
        <v>0</v>
      </c>
      <c r="AG29" s="43">
        <f t="shared" si="40"/>
        <v>12.1</v>
      </c>
      <c r="AH29" s="43">
        <v>0</v>
      </c>
      <c r="AI29" s="16">
        <f t="shared" si="42"/>
        <v>0</v>
      </c>
      <c r="AJ29" s="23"/>
      <c r="AK29" s="23">
        <v>0</v>
      </c>
      <c r="AL29" s="23">
        <v>0</v>
      </c>
      <c r="AM29" s="23">
        <v>0</v>
      </c>
    </row>
    <row r="30" spans="1:39" s="15" customFormat="1" ht="33" outlineLevel="2" x14ac:dyDescent="0.25">
      <c r="A30" s="51" t="s">
        <v>133</v>
      </c>
      <c r="B30" s="24" t="s">
        <v>38</v>
      </c>
      <c r="C30" s="19" t="s">
        <v>41</v>
      </c>
      <c r="D30" s="29" t="s">
        <v>28</v>
      </c>
      <c r="E30" s="41">
        <f t="shared" si="31"/>
        <v>56.100000000000009</v>
      </c>
      <c r="F30" s="43">
        <f t="shared" si="1"/>
        <v>0</v>
      </c>
      <c r="G30" s="43">
        <f t="shared" si="2"/>
        <v>0</v>
      </c>
      <c r="H30" s="43">
        <f t="shared" si="3"/>
        <v>56.100000000000009</v>
      </c>
      <c r="I30" s="43">
        <f t="shared" si="4"/>
        <v>0</v>
      </c>
      <c r="J30" s="41">
        <f t="shared" si="32"/>
        <v>10.4</v>
      </c>
      <c r="K30" s="43">
        <v>0</v>
      </c>
      <c r="L30" s="43">
        <v>0</v>
      </c>
      <c r="M30" s="43">
        <f>ROUND(10*1.042,1)</f>
        <v>10.4</v>
      </c>
      <c r="N30" s="43">
        <v>0</v>
      </c>
      <c r="O30" s="41">
        <f t="shared" si="33"/>
        <v>10.8</v>
      </c>
      <c r="P30" s="43">
        <v>0</v>
      </c>
      <c r="Q30" s="43">
        <v>0</v>
      </c>
      <c r="R30" s="43">
        <f t="shared" si="34"/>
        <v>10.8</v>
      </c>
      <c r="S30" s="43">
        <v>0</v>
      </c>
      <c r="T30" s="41">
        <f t="shared" si="35"/>
        <v>11.2</v>
      </c>
      <c r="U30" s="43">
        <v>0</v>
      </c>
      <c r="V30" s="43">
        <v>0</v>
      </c>
      <c r="W30" s="43">
        <f t="shared" si="36"/>
        <v>11.2</v>
      </c>
      <c r="X30" s="43">
        <v>0</v>
      </c>
      <c r="Y30" s="41">
        <f t="shared" si="37"/>
        <v>11.6</v>
      </c>
      <c r="Z30" s="43">
        <v>0</v>
      </c>
      <c r="AA30" s="43">
        <v>0</v>
      </c>
      <c r="AB30" s="43">
        <f t="shared" si="38"/>
        <v>11.6</v>
      </c>
      <c r="AC30" s="43">
        <v>0</v>
      </c>
      <c r="AD30" s="41">
        <f t="shared" si="39"/>
        <v>12.1</v>
      </c>
      <c r="AE30" s="43">
        <v>0</v>
      </c>
      <c r="AF30" s="43">
        <v>0</v>
      </c>
      <c r="AG30" s="43">
        <f t="shared" si="40"/>
        <v>12.1</v>
      </c>
      <c r="AH30" s="43">
        <v>0</v>
      </c>
      <c r="AI30" s="16"/>
      <c r="AJ30" s="23"/>
      <c r="AK30" s="23"/>
      <c r="AL30" s="23"/>
      <c r="AM30" s="23"/>
    </row>
    <row r="31" spans="1:39" s="18" customFormat="1" ht="121.5" customHeight="1" outlineLevel="2" x14ac:dyDescent="0.25">
      <c r="A31" s="53" t="s">
        <v>40</v>
      </c>
      <c r="B31" s="70" t="s">
        <v>61</v>
      </c>
      <c r="C31" s="70" t="s">
        <v>41</v>
      </c>
      <c r="D31" s="70" t="s">
        <v>41</v>
      </c>
      <c r="E31" s="41">
        <f t="shared" si="31"/>
        <v>111.8</v>
      </c>
      <c r="F31" s="41">
        <f t="shared" si="1"/>
        <v>0</v>
      </c>
      <c r="G31" s="41">
        <f t="shared" si="2"/>
        <v>0</v>
      </c>
      <c r="H31" s="41">
        <f t="shared" si="3"/>
        <v>111.8</v>
      </c>
      <c r="I31" s="41">
        <f t="shared" si="4"/>
        <v>0</v>
      </c>
      <c r="J31" s="41">
        <v>21</v>
      </c>
      <c r="K31" s="41">
        <v>0</v>
      </c>
      <c r="L31" s="41">
        <v>0</v>
      </c>
      <c r="M31" s="41">
        <v>21</v>
      </c>
      <c r="N31" s="41">
        <v>0</v>
      </c>
      <c r="O31" s="41">
        <f>P31+Q31+R31+S31</f>
        <v>0</v>
      </c>
      <c r="P31" s="41">
        <v>0</v>
      </c>
      <c r="Q31" s="41">
        <v>0</v>
      </c>
      <c r="R31" s="41">
        <v>0</v>
      </c>
      <c r="S31" s="41">
        <v>0</v>
      </c>
      <c r="T31" s="41">
        <v>44.5</v>
      </c>
      <c r="U31" s="41">
        <v>0</v>
      </c>
      <c r="V31" s="41">
        <v>0</v>
      </c>
      <c r="W31" s="40">
        <v>44.5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f>AE31+AF31+AG31+AH31</f>
        <v>46.3</v>
      </c>
      <c r="AE31" s="41">
        <v>0</v>
      </c>
      <c r="AF31" s="41">
        <v>0</v>
      </c>
      <c r="AG31" s="40">
        <f>ROUND(W31*1.04,1)</f>
        <v>46.3</v>
      </c>
      <c r="AH31" s="41">
        <v>0</v>
      </c>
      <c r="AI31" s="47">
        <f t="shared" si="42"/>
        <v>0</v>
      </c>
      <c r="AJ31" s="47"/>
      <c r="AK31" s="47">
        <v>0</v>
      </c>
      <c r="AL31" s="47">
        <v>0</v>
      </c>
      <c r="AM31" s="47">
        <v>0</v>
      </c>
    </row>
    <row r="32" spans="1:39" s="15" customFormat="1" ht="22.5" customHeight="1" outlineLevel="2" x14ac:dyDescent="0.25">
      <c r="A32" s="71" t="s">
        <v>44</v>
      </c>
      <c r="B32" s="79" t="s">
        <v>43</v>
      </c>
      <c r="C32" s="80"/>
      <c r="D32" s="81"/>
      <c r="E32" s="35">
        <f>E33</f>
        <v>6032.3</v>
      </c>
      <c r="F32" s="35">
        <f t="shared" ref="F32:AH32" si="43">F33</f>
        <v>0</v>
      </c>
      <c r="G32" s="35">
        <f t="shared" si="43"/>
        <v>0</v>
      </c>
      <c r="H32" s="35">
        <f t="shared" si="43"/>
        <v>6032.3</v>
      </c>
      <c r="I32" s="35">
        <f t="shared" si="43"/>
        <v>0</v>
      </c>
      <c r="J32" s="35">
        <f t="shared" si="43"/>
        <v>683.8</v>
      </c>
      <c r="K32" s="35">
        <f t="shared" si="43"/>
        <v>0</v>
      </c>
      <c r="L32" s="35">
        <f t="shared" si="43"/>
        <v>0</v>
      </c>
      <c r="M32" s="35">
        <f t="shared" si="43"/>
        <v>683.8</v>
      </c>
      <c r="N32" s="35">
        <f t="shared" si="43"/>
        <v>0</v>
      </c>
      <c r="O32" s="35">
        <f t="shared" si="43"/>
        <v>1259.5</v>
      </c>
      <c r="P32" s="35">
        <f t="shared" si="43"/>
        <v>0</v>
      </c>
      <c r="Q32" s="35">
        <f t="shared" si="43"/>
        <v>0</v>
      </c>
      <c r="R32" s="35">
        <f t="shared" si="43"/>
        <v>1259.5</v>
      </c>
      <c r="S32" s="35">
        <f t="shared" si="43"/>
        <v>0</v>
      </c>
      <c r="T32" s="35">
        <f t="shared" si="43"/>
        <v>1309.9000000000001</v>
      </c>
      <c r="U32" s="35">
        <f t="shared" si="43"/>
        <v>0</v>
      </c>
      <c r="V32" s="35">
        <f t="shared" si="43"/>
        <v>0</v>
      </c>
      <c r="W32" s="35">
        <f t="shared" si="43"/>
        <v>1309.9000000000001</v>
      </c>
      <c r="X32" s="35">
        <f t="shared" si="43"/>
        <v>0</v>
      </c>
      <c r="Y32" s="35">
        <f t="shared" si="43"/>
        <v>1362.3</v>
      </c>
      <c r="Z32" s="35">
        <f t="shared" si="43"/>
        <v>0</v>
      </c>
      <c r="AA32" s="35">
        <f t="shared" si="43"/>
        <v>0</v>
      </c>
      <c r="AB32" s="35">
        <f t="shared" si="43"/>
        <v>1362.3</v>
      </c>
      <c r="AC32" s="35">
        <f t="shared" si="43"/>
        <v>0</v>
      </c>
      <c r="AD32" s="35">
        <f t="shared" si="43"/>
        <v>1416.8</v>
      </c>
      <c r="AE32" s="35">
        <f t="shared" si="43"/>
        <v>0</v>
      </c>
      <c r="AF32" s="35">
        <f t="shared" si="43"/>
        <v>0</v>
      </c>
      <c r="AG32" s="35">
        <f t="shared" si="43"/>
        <v>1416.8</v>
      </c>
      <c r="AH32" s="35">
        <f t="shared" si="43"/>
        <v>0</v>
      </c>
      <c r="AI32" s="16">
        <f t="shared" si="42"/>
        <v>0</v>
      </c>
      <c r="AJ32" s="23"/>
      <c r="AK32" s="23">
        <v>0</v>
      </c>
      <c r="AL32" s="23">
        <v>0</v>
      </c>
      <c r="AM32" s="23">
        <v>0</v>
      </c>
    </row>
    <row r="33" spans="1:39" s="15" customFormat="1" ht="49.5" outlineLevel="2" x14ac:dyDescent="0.25">
      <c r="A33" s="51" t="s">
        <v>134</v>
      </c>
      <c r="B33" s="19" t="s">
        <v>42</v>
      </c>
      <c r="C33" s="19" t="s">
        <v>41</v>
      </c>
      <c r="D33" s="19" t="s">
        <v>41</v>
      </c>
      <c r="E33" s="41">
        <f t="shared" si="31"/>
        <v>6032.3</v>
      </c>
      <c r="F33" s="43">
        <f t="shared" si="1"/>
        <v>0</v>
      </c>
      <c r="G33" s="43">
        <f t="shared" si="2"/>
        <v>0</v>
      </c>
      <c r="H33" s="43">
        <f t="shared" si="3"/>
        <v>6032.3</v>
      </c>
      <c r="I33" s="43">
        <f t="shared" si="4"/>
        <v>0</v>
      </c>
      <c r="J33" s="41">
        <v>683.8</v>
      </c>
      <c r="K33" s="43">
        <v>0</v>
      </c>
      <c r="L33" s="43">
        <v>0</v>
      </c>
      <c r="M33" s="43">
        <v>683.8</v>
      </c>
      <c r="N33" s="43">
        <v>0</v>
      </c>
      <c r="O33" s="41">
        <v>1259.5</v>
      </c>
      <c r="P33" s="43">
        <v>0</v>
      </c>
      <c r="Q33" s="43">
        <v>0</v>
      </c>
      <c r="R33" s="43">
        <v>1259.5</v>
      </c>
      <c r="S33" s="43">
        <v>0</v>
      </c>
      <c r="T33" s="41">
        <f t="shared" ref="T33" si="44">U33+V33+W33+X33</f>
        <v>1309.9000000000001</v>
      </c>
      <c r="U33" s="41">
        <v>0</v>
      </c>
      <c r="V33" s="43">
        <v>0</v>
      </c>
      <c r="W33" s="43">
        <f>ROUND(R33*1.04,1)</f>
        <v>1309.9000000000001</v>
      </c>
      <c r="X33" s="43">
        <v>0</v>
      </c>
      <c r="Y33" s="41">
        <f t="shared" ref="Y33" si="45">Z33+AA33+AB33+AC33</f>
        <v>1362.3</v>
      </c>
      <c r="Z33" s="41">
        <v>0</v>
      </c>
      <c r="AA33" s="43">
        <v>0</v>
      </c>
      <c r="AB33" s="43">
        <f>ROUND(W33*1.04,1)</f>
        <v>1362.3</v>
      </c>
      <c r="AC33" s="43">
        <v>0</v>
      </c>
      <c r="AD33" s="41">
        <f t="shared" ref="AD33" si="46">AE33+AF33+AG33+AH33</f>
        <v>1416.8</v>
      </c>
      <c r="AE33" s="41">
        <v>0</v>
      </c>
      <c r="AF33" s="43">
        <v>0</v>
      </c>
      <c r="AG33" s="43">
        <f>ROUND(AB33*1.04,1)</f>
        <v>1416.8</v>
      </c>
      <c r="AH33" s="43">
        <v>0</v>
      </c>
      <c r="AI33" s="16">
        <f t="shared" si="42"/>
        <v>0</v>
      </c>
      <c r="AJ33" s="23"/>
      <c r="AK33" s="23">
        <v>0</v>
      </c>
      <c r="AL33" s="23">
        <v>0</v>
      </c>
      <c r="AM33" s="23">
        <v>0</v>
      </c>
    </row>
    <row r="34" spans="1:39" s="15" customFormat="1" outlineLevel="2" x14ac:dyDescent="0.25">
      <c r="A34" s="71" t="s">
        <v>75</v>
      </c>
      <c r="B34" s="79" t="s">
        <v>74</v>
      </c>
      <c r="C34" s="80"/>
      <c r="D34" s="81"/>
      <c r="E34" s="35">
        <f t="shared" ref="E34:I34" si="47">E35+E36</f>
        <v>3734.8</v>
      </c>
      <c r="F34" s="35">
        <f t="shared" si="47"/>
        <v>0</v>
      </c>
      <c r="G34" s="35">
        <f t="shared" si="47"/>
        <v>0</v>
      </c>
      <c r="H34" s="35">
        <f t="shared" si="47"/>
        <v>3734.8</v>
      </c>
      <c r="I34" s="35">
        <f t="shared" si="47"/>
        <v>0</v>
      </c>
      <c r="J34" s="35">
        <f>J35+J36</f>
        <v>3425</v>
      </c>
      <c r="K34" s="35">
        <f t="shared" ref="K34:AH34" si="48">K35+K36</f>
        <v>0</v>
      </c>
      <c r="L34" s="35">
        <f t="shared" si="48"/>
        <v>0</v>
      </c>
      <c r="M34" s="35">
        <f t="shared" si="48"/>
        <v>3425</v>
      </c>
      <c r="N34" s="35">
        <f t="shared" si="48"/>
        <v>0</v>
      </c>
      <c r="O34" s="35">
        <f t="shared" si="48"/>
        <v>100</v>
      </c>
      <c r="P34" s="35">
        <f t="shared" si="48"/>
        <v>0</v>
      </c>
      <c r="Q34" s="35">
        <f t="shared" si="48"/>
        <v>0</v>
      </c>
      <c r="R34" s="35">
        <f t="shared" si="48"/>
        <v>100</v>
      </c>
      <c r="S34" s="35">
        <f t="shared" si="48"/>
        <v>0</v>
      </c>
      <c r="T34" s="35">
        <f t="shared" si="48"/>
        <v>100</v>
      </c>
      <c r="U34" s="35">
        <f t="shared" si="48"/>
        <v>0</v>
      </c>
      <c r="V34" s="35">
        <f t="shared" si="48"/>
        <v>0</v>
      </c>
      <c r="W34" s="35">
        <f t="shared" si="48"/>
        <v>100</v>
      </c>
      <c r="X34" s="35">
        <f t="shared" si="48"/>
        <v>0</v>
      </c>
      <c r="Y34" s="35">
        <f t="shared" si="48"/>
        <v>50</v>
      </c>
      <c r="Z34" s="35">
        <f t="shared" si="48"/>
        <v>0</v>
      </c>
      <c r="AA34" s="35">
        <f t="shared" si="48"/>
        <v>0</v>
      </c>
      <c r="AB34" s="35">
        <f t="shared" si="48"/>
        <v>50</v>
      </c>
      <c r="AC34" s="35">
        <f t="shared" si="48"/>
        <v>0</v>
      </c>
      <c r="AD34" s="35">
        <f t="shared" si="48"/>
        <v>59.8</v>
      </c>
      <c r="AE34" s="35">
        <f t="shared" si="48"/>
        <v>0</v>
      </c>
      <c r="AF34" s="35">
        <f t="shared" si="48"/>
        <v>0</v>
      </c>
      <c r="AG34" s="35">
        <f t="shared" si="48"/>
        <v>59.8</v>
      </c>
      <c r="AH34" s="35">
        <f t="shared" si="48"/>
        <v>0</v>
      </c>
      <c r="AI34" s="16">
        <f t="shared" si="42"/>
        <v>0</v>
      </c>
      <c r="AJ34" s="23"/>
      <c r="AK34" s="23">
        <v>0</v>
      </c>
      <c r="AL34" s="23">
        <v>0</v>
      </c>
      <c r="AM34" s="23">
        <v>0</v>
      </c>
    </row>
    <row r="35" spans="1:39" s="18" customFormat="1" ht="123" customHeight="1" outlineLevel="2" x14ac:dyDescent="0.25">
      <c r="A35" s="69" t="s">
        <v>135</v>
      </c>
      <c r="B35" s="57" t="s">
        <v>47</v>
      </c>
      <c r="C35" s="57" t="s">
        <v>41</v>
      </c>
      <c r="D35" s="57" t="s">
        <v>41</v>
      </c>
      <c r="E35" s="41">
        <f t="shared" si="31"/>
        <v>397.8</v>
      </c>
      <c r="F35" s="41">
        <f t="shared" si="1"/>
        <v>0</v>
      </c>
      <c r="G35" s="41">
        <f t="shared" si="2"/>
        <v>0</v>
      </c>
      <c r="H35" s="41">
        <f t="shared" si="3"/>
        <v>397.8</v>
      </c>
      <c r="I35" s="41">
        <f t="shared" si="4"/>
        <v>0</v>
      </c>
      <c r="J35" s="41">
        <v>88</v>
      </c>
      <c r="K35" s="41">
        <v>0</v>
      </c>
      <c r="L35" s="41">
        <v>0</v>
      </c>
      <c r="M35" s="41">
        <v>88</v>
      </c>
      <c r="N35" s="41">
        <v>0</v>
      </c>
      <c r="O35" s="41">
        <v>100</v>
      </c>
      <c r="P35" s="41">
        <v>0</v>
      </c>
      <c r="Q35" s="41">
        <v>0</v>
      </c>
      <c r="R35" s="41">
        <v>100</v>
      </c>
      <c r="S35" s="41">
        <v>0</v>
      </c>
      <c r="T35" s="41">
        <v>100</v>
      </c>
      <c r="U35" s="41">
        <v>0</v>
      </c>
      <c r="V35" s="41">
        <v>0</v>
      </c>
      <c r="W35" s="41">
        <v>100</v>
      </c>
      <c r="X35" s="41">
        <v>0</v>
      </c>
      <c r="Y35" s="41">
        <v>50</v>
      </c>
      <c r="Z35" s="41">
        <v>0</v>
      </c>
      <c r="AA35" s="41">
        <v>0</v>
      </c>
      <c r="AB35" s="41">
        <v>50</v>
      </c>
      <c r="AC35" s="41">
        <v>0</v>
      </c>
      <c r="AD35" s="41">
        <v>59.8</v>
      </c>
      <c r="AE35" s="41">
        <v>0</v>
      </c>
      <c r="AF35" s="41">
        <v>0</v>
      </c>
      <c r="AG35" s="41">
        <v>59.8</v>
      </c>
      <c r="AH35" s="41">
        <v>0</v>
      </c>
      <c r="AI35" s="47">
        <f t="shared" si="42"/>
        <v>0</v>
      </c>
      <c r="AJ35" s="47"/>
      <c r="AK35" s="47">
        <v>0</v>
      </c>
      <c r="AL35" s="47">
        <v>0</v>
      </c>
      <c r="AM35" s="47">
        <v>0</v>
      </c>
    </row>
    <row r="36" spans="1:39" s="18" customFormat="1" ht="69" customHeight="1" outlineLevel="2" x14ac:dyDescent="0.25">
      <c r="A36" s="53" t="s">
        <v>136</v>
      </c>
      <c r="B36" s="95" t="s">
        <v>73</v>
      </c>
      <c r="C36" s="96"/>
      <c r="D36" s="97"/>
      <c r="E36" s="41">
        <f>SUM(E37:E39)</f>
        <v>3337</v>
      </c>
      <c r="F36" s="41">
        <f t="shared" si="1"/>
        <v>0</v>
      </c>
      <c r="G36" s="41">
        <f t="shared" si="2"/>
        <v>0</v>
      </c>
      <c r="H36" s="41">
        <f>SUM(H37:H39)</f>
        <v>3337</v>
      </c>
      <c r="I36" s="41">
        <f t="shared" si="4"/>
        <v>0</v>
      </c>
      <c r="J36" s="41">
        <f>SUM(J37:J39)</f>
        <v>3337</v>
      </c>
      <c r="K36" s="41">
        <f t="shared" ref="K36:AH36" si="49">K39</f>
        <v>0</v>
      </c>
      <c r="L36" s="41">
        <f t="shared" si="49"/>
        <v>0</v>
      </c>
      <c r="M36" s="41">
        <f>SUM(M37:M39)</f>
        <v>3337</v>
      </c>
      <c r="N36" s="41">
        <f t="shared" si="49"/>
        <v>0</v>
      </c>
      <c r="O36" s="41">
        <f t="shared" si="49"/>
        <v>0</v>
      </c>
      <c r="P36" s="41">
        <f t="shared" si="49"/>
        <v>0</v>
      </c>
      <c r="Q36" s="41">
        <f t="shared" si="49"/>
        <v>0</v>
      </c>
      <c r="R36" s="41">
        <f t="shared" si="49"/>
        <v>0</v>
      </c>
      <c r="S36" s="41">
        <f t="shared" si="49"/>
        <v>0</v>
      </c>
      <c r="T36" s="41">
        <f t="shared" si="49"/>
        <v>0</v>
      </c>
      <c r="U36" s="41">
        <f t="shared" si="49"/>
        <v>0</v>
      </c>
      <c r="V36" s="41">
        <f t="shared" si="49"/>
        <v>0</v>
      </c>
      <c r="W36" s="41">
        <f t="shared" si="49"/>
        <v>0</v>
      </c>
      <c r="X36" s="41">
        <f t="shared" si="49"/>
        <v>0</v>
      </c>
      <c r="Y36" s="41">
        <f t="shared" si="49"/>
        <v>0</v>
      </c>
      <c r="Z36" s="41">
        <f t="shared" si="49"/>
        <v>0</v>
      </c>
      <c r="AA36" s="41">
        <f t="shared" si="49"/>
        <v>0</v>
      </c>
      <c r="AB36" s="41">
        <f t="shared" si="49"/>
        <v>0</v>
      </c>
      <c r="AC36" s="41">
        <f t="shared" si="49"/>
        <v>0</v>
      </c>
      <c r="AD36" s="41">
        <f t="shared" si="49"/>
        <v>0</v>
      </c>
      <c r="AE36" s="41">
        <f t="shared" si="49"/>
        <v>0</v>
      </c>
      <c r="AF36" s="41">
        <f t="shared" si="49"/>
        <v>0</v>
      </c>
      <c r="AG36" s="41">
        <f t="shared" si="49"/>
        <v>0</v>
      </c>
      <c r="AH36" s="41">
        <f t="shared" si="49"/>
        <v>0</v>
      </c>
      <c r="AI36" s="47"/>
      <c r="AJ36" s="47"/>
      <c r="AK36" s="47"/>
      <c r="AL36" s="47"/>
      <c r="AM36" s="47"/>
    </row>
    <row r="37" spans="1:39" s="18" customFormat="1" ht="69" customHeight="1" outlineLevel="2" x14ac:dyDescent="0.25">
      <c r="A37" s="51" t="s">
        <v>76</v>
      </c>
      <c r="B37" s="19" t="s">
        <v>21</v>
      </c>
      <c r="C37" s="19" t="s">
        <v>41</v>
      </c>
      <c r="D37" s="29" t="s">
        <v>49</v>
      </c>
      <c r="E37" s="41">
        <v>1106.5</v>
      </c>
      <c r="F37" s="43">
        <v>0</v>
      </c>
      <c r="G37" s="43">
        <v>0</v>
      </c>
      <c r="H37" s="43">
        <v>1106.5</v>
      </c>
      <c r="I37" s="43">
        <v>0</v>
      </c>
      <c r="J37" s="41">
        <v>1106.5</v>
      </c>
      <c r="K37" s="43">
        <v>0</v>
      </c>
      <c r="L37" s="43">
        <v>0</v>
      </c>
      <c r="M37" s="43">
        <v>1106.5</v>
      </c>
      <c r="N37" s="43">
        <v>0</v>
      </c>
      <c r="O37" s="41">
        <v>0</v>
      </c>
      <c r="P37" s="43">
        <v>0</v>
      </c>
      <c r="Q37" s="43">
        <v>0</v>
      </c>
      <c r="R37" s="43">
        <v>0</v>
      </c>
      <c r="S37" s="43">
        <v>0</v>
      </c>
      <c r="T37" s="41">
        <v>0</v>
      </c>
      <c r="U37" s="43">
        <v>0</v>
      </c>
      <c r="V37" s="43">
        <v>0</v>
      </c>
      <c r="W37" s="43">
        <v>0</v>
      </c>
      <c r="X37" s="43">
        <v>0</v>
      </c>
      <c r="Y37" s="41">
        <v>0</v>
      </c>
      <c r="Z37" s="43">
        <v>0</v>
      </c>
      <c r="AA37" s="43">
        <v>0</v>
      </c>
      <c r="AB37" s="43">
        <v>0</v>
      </c>
      <c r="AC37" s="43">
        <v>0</v>
      </c>
      <c r="AD37" s="41">
        <v>0</v>
      </c>
      <c r="AE37" s="43">
        <v>0</v>
      </c>
      <c r="AF37" s="43">
        <v>0</v>
      </c>
      <c r="AG37" s="43">
        <v>0</v>
      </c>
      <c r="AH37" s="43">
        <v>0</v>
      </c>
      <c r="AI37" s="58"/>
      <c r="AJ37" s="58"/>
      <c r="AK37" s="58"/>
      <c r="AL37" s="58"/>
      <c r="AM37" s="58"/>
    </row>
    <row r="38" spans="1:39" s="18" customFormat="1" ht="69" customHeight="1" outlineLevel="2" x14ac:dyDescent="0.25">
      <c r="A38" s="51" t="s">
        <v>149</v>
      </c>
      <c r="B38" s="19" t="s">
        <v>15</v>
      </c>
      <c r="C38" s="19" t="s">
        <v>41</v>
      </c>
      <c r="D38" s="29" t="s">
        <v>49</v>
      </c>
      <c r="E38" s="41">
        <v>1174.9000000000001</v>
      </c>
      <c r="F38" s="43">
        <f t="shared" ref="F38" si="50">K38+P38+U38+Z38+AE38</f>
        <v>0</v>
      </c>
      <c r="G38" s="43">
        <f t="shared" ref="G38" si="51">L38+Q38+V38+AA38+AF38</f>
        <v>0</v>
      </c>
      <c r="H38" s="43">
        <v>1174.9000000000001</v>
      </c>
      <c r="I38" s="43">
        <f t="shared" ref="I38" si="52">N38+S38+X38+AC38+AH38</f>
        <v>0</v>
      </c>
      <c r="J38" s="41">
        <v>1174.9000000000001</v>
      </c>
      <c r="K38" s="43">
        <v>0</v>
      </c>
      <c r="L38" s="43">
        <v>0</v>
      </c>
      <c r="M38" s="43">
        <v>1174.9000000000001</v>
      </c>
      <c r="N38" s="43">
        <v>0</v>
      </c>
      <c r="O38" s="41">
        <f>P38+Q38+R38+S38</f>
        <v>0</v>
      </c>
      <c r="P38" s="43">
        <v>0</v>
      </c>
      <c r="Q38" s="43">
        <v>0</v>
      </c>
      <c r="R38" s="43">
        <v>0</v>
      </c>
      <c r="S38" s="43">
        <v>0</v>
      </c>
      <c r="T38" s="41">
        <f>U38+V38+W38+X38</f>
        <v>0</v>
      </c>
      <c r="U38" s="43">
        <v>0</v>
      </c>
      <c r="V38" s="43">
        <v>0</v>
      </c>
      <c r="W38" s="43">
        <v>0</v>
      </c>
      <c r="X38" s="43">
        <v>0</v>
      </c>
      <c r="Y38" s="41">
        <f>Z38+AA38+AB38+AC38</f>
        <v>0</v>
      </c>
      <c r="Z38" s="43">
        <v>0</v>
      </c>
      <c r="AA38" s="43">
        <v>0</v>
      </c>
      <c r="AB38" s="43">
        <v>0</v>
      </c>
      <c r="AC38" s="43">
        <v>0</v>
      </c>
      <c r="AD38" s="41">
        <f>AE38+AF38+AG38+AH38</f>
        <v>0</v>
      </c>
      <c r="AE38" s="41">
        <v>0</v>
      </c>
      <c r="AF38" s="43">
        <v>0</v>
      </c>
      <c r="AG38" s="43">
        <v>0</v>
      </c>
      <c r="AH38" s="43">
        <v>0</v>
      </c>
      <c r="AI38" s="59"/>
      <c r="AJ38" s="59"/>
      <c r="AK38" s="59"/>
      <c r="AL38" s="59"/>
      <c r="AM38" s="59"/>
    </row>
    <row r="39" spans="1:39" s="15" customFormat="1" ht="52.5" customHeight="1" outlineLevel="2" x14ac:dyDescent="0.25">
      <c r="A39" s="51" t="s">
        <v>150</v>
      </c>
      <c r="B39" s="19" t="s">
        <v>22</v>
      </c>
      <c r="C39" s="19" t="s">
        <v>41</v>
      </c>
      <c r="D39" s="29" t="s">
        <v>49</v>
      </c>
      <c r="E39" s="41">
        <v>1055.5999999999999</v>
      </c>
      <c r="F39" s="43">
        <f t="shared" si="1"/>
        <v>0</v>
      </c>
      <c r="G39" s="43">
        <f t="shared" si="2"/>
        <v>0</v>
      </c>
      <c r="H39" s="43">
        <v>1055.5999999999999</v>
      </c>
      <c r="I39" s="43">
        <f t="shared" si="4"/>
        <v>0</v>
      </c>
      <c r="J39" s="41">
        <v>1055.5999999999999</v>
      </c>
      <c r="K39" s="43">
        <v>0</v>
      </c>
      <c r="L39" s="43">
        <v>0</v>
      </c>
      <c r="M39" s="43">
        <v>1055.5999999999999</v>
      </c>
      <c r="N39" s="43">
        <v>0</v>
      </c>
      <c r="O39" s="41">
        <f>P39+Q39+R39+S39</f>
        <v>0</v>
      </c>
      <c r="P39" s="43">
        <v>0</v>
      </c>
      <c r="Q39" s="43">
        <v>0</v>
      </c>
      <c r="R39" s="43">
        <v>0</v>
      </c>
      <c r="S39" s="43">
        <v>0</v>
      </c>
      <c r="T39" s="41">
        <f>U39+V39+W39+X39</f>
        <v>0</v>
      </c>
      <c r="U39" s="43">
        <v>0</v>
      </c>
      <c r="V39" s="43">
        <v>0</v>
      </c>
      <c r="W39" s="43">
        <v>0</v>
      </c>
      <c r="X39" s="43">
        <v>0</v>
      </c>
      <c r="Y39" s="41">
        <f>Z39+AA39+AB39+AC39</f>
        <v>0</v>
      </c>
      <c r="Z39" s="43">
        <v>0</v>
      </c>
      <c r="AA39" s="43">
        <v>0</v>
      </c>
      <c r="AB39" s="43">
        <v>0</v>
      </c>
      <c r="AC39" s="43">
        <v>0</v>
      </c>
      <c r="AD39" s="41">
        <f>AE39+AF39+AG39+AH39</f>
        <v>0</v>
      </c>
      <c r="AE39" s="41">
        <v>0</v>
      </c>
      <c r="AF39" s="43">
        <v>0</v>
      </c>
      <c r="AG39" s="43">
        <v>0</v>
      </c>
      <c r="AH39" s="43">
        <v>0</v>
      </c>
      <c r="AI39" s="16">
        <f t="shared" si="42"/>
        <v>0</v>
      </c>
      <c r="AJ39" s="23"/>
      <c r="AK39" s="23">
        <v>0</v>
      </c>
      <c r="AL39" s="23">
        <v>0</v>
      </c>
      <c r="AM39" s="23">
        <v>0</v>
      </c>
    </row>
    <row r="40" spans="1:39" s="15" customFormat="1" ht="37.5" customHeight="1" outlineLevel="2" x14ac:dyDescent="0.25">
      <c r="A40" s="71" t="s">
        <v>45</v>
      </c>
      <c r="B40" s="79" t="s">
        <v>113</v>
      </c>
      <c r="C40" s="80"/>
      <c r="D40" s="81"/>
      <c r="E40" s="55">
        <f t="shared" ref="E40" si="53">E41+E60</f>
        <v>39431.100000000006</v>
      </c>
      <c r="F40" s="55">
        <f t="shared" ref="F40" si="54">F41+F60</f>
        <v>0</v>
      </c>
      <c r="G40" s="55">
        <f t="shared" ref="G40" si="55">G41+G60</f>
        <v>0</v>
      </c>
      <c r="H40" s="55">
        <f t="shared" ref="H40" si="56">H41+H60</f>
        <v>39431.100000000006</v>
      </c>
      <c r="I40" s="55">
        <f t="shared" ref="I40" si="57">I41+I60</f>
        <v>0</v>
      </c>
      <c r="J40" s="55">
        <f t="shared" ref="J40" si="58">J41+J60</f>
        <v>6398.2000000000007</v>
      </c>
      <c r="K40" s="55">
        <f t="shared" ref="K40" si="59">K41+K60</f>
        <v>0</v>
      </c>
      <c r="L40" s="55">
        <f t="shared" ref="L40" si="60">L41+L60</f>
        <v>0</v>
      </c>
      <c r="M40" s="55">
        <f t="shared" ref="M40" si="61">M41+M60</f>
        <v>6398.2000000000007</v>
      </c>
      <c r="N40" s="55">
        <f t="shared" ref="N40" si="62">N41+N60</f>
        <v>0</v>
      </c>
      <c r="O40" s="55">
        <f t="shared" ref="O40" si="63">O41+O60</f>
        <v>12600.100000000002</v>
      </c>
      <c r="P40" s="55">
        <f t="shared" ref="P40" si="64">P41+P60</f>
        <v>0</v>
      </c>
      <c r="Q40" s="55">
        <f t="shared" ref="Q40" si="65">Q41+Q60</f>
        <v>0</v>
      </c>
      <c r="R40" s="55">
        <f t="shared" ref="R40" si="66">R41+R60</f>
        <v>12600.100000000002</v>
      </c>
      <c r="S40" s="55">
        <f t="shared" ref="S40" si="67">S41+S60</f>
        <v>0</v>
      </c>
      <c r="T40" s="55">
        <f t="shared" ref="T40" si="68">T41+T60</f>
        <v>6615.4</v>
      </c>
      <c r="U40" s="55">
        <f t="shared" ref="U40" si="69">U41+U60</f>
        <v>0</v>
      </c>
      <c r="V40" s="55">
        <f t="shared" ref="V40" si="70">V41+V60</f>
        <v>0</v>
      </c>
      <c r="W40" s="55">
        <f t="shared" ref="W40" si="71">W41+W60</f>
        <v>6615.4</v>
      </c>
      <c r="X40" s="55">
        <f t="shared" ref="X40" si="72">X41+X60</f>
        <v>0</v>
      </c>
      <c r="Y40" s="55">
        <f t="shared" ref="Y40" si="73">Y41+Y60</f>
        <v>6781.6</v>
      </c>
      <c r="Z40" s="55">
        <f t="shared" ref="Z40" si="74">Z41+Z60</f>
        <v>0</v>
      </c>
      <c r="AA40" s="55">
        <f t="shared" ref="AA40" si="75">AA41+AA60</f>
        <v>0</v>
      </c>
      <c r="AB40" s="55">
        <f t="shared" ref="AB40" si="76">AB41+AB60</f>
        <v>6781.6</v>
      </c>
      <c r="AC40" s="55">
        <f t="shared" ref="AC40" si="77">AC41+AC60</f>
        <v>0</v>
      </c>
      <c r="AD40" s="55">
        <f t="shared" ref="AD40" si="78">AD41+AD60</f>
        <v>7035.8</v>
      </c>
      <c r="AE40" s="55">
        <f t="shared" ref="AE40" si="79">AE41+AE60</f>
        <v>0</v>
      </c>
      <c r="AF40" s="55">
        <f t="shared" ref="AF40" si="80">AF41+AF60</f>
        <v>0</v>
      </c>
      <c r="AG40" s="55">
        <f t="shared" ref="AG40" si="81">AG41+AG60</f>
        <v>7035.8</v>
      </c>
      <c r="AH40" s="55">
        <f t="shared" ref="AH40" si="82">AH41+AH60</f>
        <v>0</v>
      </c>
      <c r="AI40" s="16">
        <f t="shared" si="42"/>
        <v>0</v>
      </c>
      <c r="AJ40" s="23"/>
      <c r="AK40" s="23">
        <v>0</v>
      </c>
      <c r="AL40" s="23">
        <v>0</v>
      </c>
      <c r="AM40" s="23">
        <v>0</v>
      </c>
    </row>
    <row r="41" spans="1:39" s="18" customFormat="1" ht="58.5" customHeight="1" outlineLevel="2" x14ac:dyDescent="0.25">
      <c r="A41" s="69" t="s">
        <v>46</v>
      </c>
      <c r="B41" s="85" t="s">
        <v>137</v>
      </c>
      <c r="C41" s="86"/>
      <c r="D41" s="87"/>
      <c r="E41" s="41">
        <f t="shared" ref="E41:I41" si="83">SUM(E42:E59)</f>
        <v>18614.300000000003</v>
      </c>
      <c r="F41" s="41">
        <f t="shared" si="83"/>
        <v>0</v>
      </c>
      <c r="G41" s="41">
        <f t="shared" si="83"/>
        <v>0</v>
      </c>
      <c r="H41" s="41">
        <f t="shared" si="83"/>
        <v>18614.300000000003</v>
      </c>
      <c r="I41" s="41">
        <f t="shared" si="83"/>
        <v>0</v>
      </c>
      <c r="J41" s="41">
        <f>SUM(J42:J59)</f>
        <v>2542.8000000000002</v>
      </c>
      <c r="K41" s="41">
        <f t="shared" ref="K41:N41" si="84">SUM(K42:K59)</f>
        <v>0</v>
      </c>
      <c r="L41" s="41">
        <f t="shared" si="84"/>
        <v>0</v>
      </c>
      <c r="M41" s="41">
        <f t="shared" si="84"/>
        <v>2542.8000000000002</v>
      </c>
      <c r="N41" s="41">
        <f t="shared" si="84"/>
        <v>0</v>
      </c>
      <c r="O41" s="41">
        <f>SUM(O42:O59)</f>
        <v>8605.9000000000015</v>
      </c>
      <c r="P41" s="41">
        <f t="shared" ref="P41:S41" si="85">SUM(P42:P59)</f>
        <v>0</v>
      </c>
      <c r="Q41" s="41">
        <f t="shared" si="85"/>
        <v>0</v>
      </c>
      <c r="R41" s="41">
        <f t="shared" si="85"/>
        <v>8605.9000000000015</v>
      </c>
      <c r="S41" s="41">
        <f t="shared" si="85"/>
        <v>0</v>
      </c>
      <c r="T41" s="41">
        <f>SUM(T42:T59)</f>
        <v>2461.4</v>
      </c>
      <c r="U41" s="41">
        <f t="shared" ref="U41:X41" si="86">SUM(U42:U59)</f>
        <v>0</v>
      </c>
      <c r="V41" s="41">
        <f t="shared" si="86"/>
        <v>0</v>
      </c>
      <c r="W41" s="41">
        <f t="shared" si="86"/>
        <v>2461.4</v>
      </c>
      <c r="X41" s="41">
        <f t="shared" si="86"/>
        <v>0</v>
      </c>
      <c r="Y41" s="41">
        <f>SUM(Y42:Y59)</f>
        <v>2461.4</v>
      </c>
      <c r="Z41" s="41">
        <f t="shared" ref="Z41:AB41" si="87">SUM(Z42:Z59)</f>
        <v>0</v>
      </c>
      <c r="AA41" s="41">
        <f t="shared" si="87"/>
        <v>0</v>
      </c>
      <c r="AB41" s="41">
        <f t="shared" si="87"/>
        <v>2461.4</v>
      </c>
      <c r="AC41" s="41">
        <v>0</v>
      </c>
      <c r="AD41" s="41">
        <f>SUM(AD42:AD59)</f>
        <v>2542.8000000000002</v>
      </c>
      <c r="AE41" s="41">
        <f t="shared" ref="AE41:AG41" si="88">SUM(AE42:AE59)</f>
        <v>0</v>
      </c>
      <c r="AF41" s="41">
        <f t="shared" si="88"/>
        <v>0</v>
      </c>
      <c r="AG41" s="41">
        <f t="shared" si="88"/>
        <v>2542.8000000000002</v>
      </c>
      <c r="AH41" s="41">
        <v>0</v>
      </c>
      <c r="AI41" s="47">
        <f t="shared" si="42"/>
        <v>0</v>
      </c>
      <c r="AJ41" s="47"/>
      <c r="AK41" s="47">
        <v>0</v>
      </c>
      <c r="AL41" s="47">
        <v>0</v>
      </c>
      <c r="AM41" s="47">
        <v>0</v>
      </c>
    </row>
    <row r="42" spans="1:39" s="15" customFormat="1" ht="33" outlineLevel="2" x14ac:dyDescent="0.25">
      <c r="A42" s="51" t="s">
        <v>77</v>
      </c>
      <c r="B42" s="21" t="s">
        <v>27</v>
      </c>
      <c r="C42" s="29" t="s">
        <v>6</v>
      </c>
      <c r="D42" s="29" t="s">
        <v>28</v>
      </c>
      <c r="E42" s="41">
        <f t="shared" ref="E42:E90" si="89">F42+G42+H42+I42</f>
        <v>3950.7</v>
      </c>
      <c r="F42" s="43">
        <f t="shared" si="1"/>
        <v>0</v>
      </c>
      <c r="G42" s="43">
        <f t="shared" si="2"/>
        <v>0</v>
      </c>
      <c r="H42" s="43">
        <f t="shared" si="3"/>
        <v>3950.7</v>
      </c>
      <c r="I42" s="43">
        <f t="shared" si="4"/>
        <v>0</v>
      </c>
      <c r="J42" s="41">
        <v>32.799999999999997</v>
      </c>
      <c r="K42" s="43">
        <v>0</v>
      </c>
      <c r="L42" s="42">
        <v>0</v>
      </c>
      <c r="M42" s="43">
        <v>32.799999999999997</v>
      </c>
      <c r="N42" s="42">
        <v>0</v>
      </c>
      <c r="O42" s="41">
        <v>3826.7</v>
      </c>
      <c r="P42" s="43">
        <v>0</v>
      </c>
      <c r="Q42" s="42">
        <v>0</v>
      </c>
      <c r="R42" s="43">
        <v>3826.7</v>
      </c>
      <c r="S42" s="42">
        <v>0</v>
      </c>
      <c r="T42" s="41">
        <v>29.2</v>
      </c>
      <c r="U42" s="43">
        <v>0</v>
      </c>
      <c r="V42" s="42">
        <v>0</v>
      </c>
      <c r="W42" s="43">
        <v>29.2</v>
      </c>
      <c r="X42" s="42">
        <v>0</v>
      </c>
      <c r="Y42" s="41">
        <v>29.2</v>
      </c>
      <c r="Z42" s="43">
        <v>0</v>
      </c>
      <c r="AA42" s="42">
        <v>0</v>
      </c>
      <c r="AB42" s="43">
        <v>29.2</v>
      </c>
      <c r="AC42" s="42">
        <v>0</v>
      </c>
      <c r="AD42" s="41">
        <v>32.799999999999997</v>
      </c>
      <c r="AE42" s="41">
        <v>0</v>
      </c>
      <c r="AF42" s="42">
        <v>0</v>
      </c>
      <c r="AG42" s="43">
        <v>32.799999999999997</v>
      </c>
      <c r="AH42" s="42">
        <v>0</v>
      </c>
      <c r="AI42" s="16">
        <f t="shared" si="42"/>
        <v>0</v>
      </c>
      <c r="AJ42" s="23"/>
      <c r="AK42" s="23">
        <v>0</v>
      </c>
      <c r="AL42" s="23">
        <v>0</v>
      </c>
      <c r="AM42" s="23">
        <v>0</v>
      </c>
    </row>
    <row r="43" spans="1:39" s="15" customFormat="1" ht="33" outlineLevel="2" x14ac:dyDescent="0.25">
      <c r="A43" s="51" t="s">
        <v>78</v>
      </c>
      <c r="B43" s="21" t="s">
        <v>20</v>
      </c>
      <c r="C43" s="29" t="s">
        <v>6</v>
      </c>
      <c r="D43" s="29" t="s">
        <v>28</v>
      </c>
      <c r="E43" s="41">
        <f t="shared" si="89"/>
        <v>824.2</v>
      </c>
      <c r="F43" s="43">
        <f t="shared" si="1"/>
        <v>0</v>
      </c>
      <c r="G43" s="43">
        <f t="shared" si="2"/>
        <v>0</v>
      </c>
      <c r="H43" s="43">
        <f t="shared" si="3"/>
        <v>824.2</v>
      </c>
      <c r="I43" s="43">
        <f t="shared" si="4"/>
        <v>0</v>
      </c>
      <c r="J43" s="41">
        <v>173.9</v>
      </c>
      <c r="K43" s="43">
        <v>0</v>
      </c>
      <c r="L43" s="42">
        <v>0</v>
      </c>
      <c r="M43" s="43">
        <v>173.9</v>
      </c>
      <c r="N43" s="42">
        <v>0</v>
      </c>
      <c r="O43" s="41">
        <v>158.80000000000001</v>
      </c>
      <c r="P43" s="43">
        <v>0</v>
      </c>
      <c r="Q43" s="42">
        <v>0</v>
      </c>
      <c r="R43" s="43">
        <v>158.80000000000001</v>
      </c>
      <c r="S43" s="42">
        <v>0</v>
      </c>
      <c r="T43" s="41">
        <v>158.80000000000001</v>
      </c>
      <c r="U43" s="43">
        <v>0</v>
      </c>
      <c r="V43" s="42">
        <v>0</v>
      </c>
      <c r="W43" s="43">
        <v>158.80000000000001</v>
      </c>
      <c r="X43" s="42">
        <v>0</v>
      </c>
      <c r="Y43" s="41">
        <v>158.80000000000001</v>
      </c>
      <c r="Z43" s="43">
        <v>0</v>
      </c>
      <c r="AA43" s="42">
        <v>0</v>
      </c>
      <c r="AB43" s="43">
        <v>158.80000000000001</v>
      </c>
      <c r="AC43" s="42">
        <v>0</v>
      </c>
      <c r="AD43" s="41">
        <v>173.9</v>
      </c>
      <c r="AE43" s="41">
        <v>0</v>
      </c>
      <c r="AF43" s="42">
        <v>0</v>
      </c>
      <c r="AG43" s="43">
        <v>173.9</v>
      </c>
      <c r="AH43" s="42">
        <v>0</v>
      </c>
      <c r="AI43" s="16">
        <f t="shared" si="42"/>
        <v>0</v>
      </c>
      <c r="AJ43" s="23"/>
      <c r="AK43" s="23">
        <v>0</v>
      </c>
      <c r="AL43" s="23">
        <v>0</v>
      </c>
      <c r="AM43" s="23">
        <v>0</v>
      </c>
    </row>
    <row r="44" spans="1:39" s="15" customFormat="1" ht="33" outlineLevel="2" x14ac:dyDescent="0.25">
      <c r="A44" s="51" t="s">
        <v>79</v>
      </c>
      <c r="B44" s="21" t="s">
        <v>10</v>
      </c>
      <c r="C44" s="29" t="s">
        <v>6</v>
      </c>
      <c r="D44" s="29" t="s">
        <v>28</v>
      </c>
      <c r="E44" s="41">
        <f t="shared" si="89"/>
        <v>1396.4</v>
      </c>
      <c r="F44" s="43">
        <f t="shared" si="1"/>
        <v>0</v>
      </c>
      <c r="G44" s="43">
        <f t="shared" si="2"/>
        <v>0</v>
      </c>
      <c r="H44" s="43">
        <f t="shared" si="3"/>
        <v>1396.4</v>
      </c>
      <c r="I44" s="43">
        <f t="shared" si="4"/>
        <v>0</v>
      </c>
      <c r="J44" s="41">
        <v>281.2</v>
      </c>
      <c r="K44" s="43">
        <v>0</v>
      </c>
      <c r="L44" s="42">
        <v>0</v>
      </c>
      <c r="M44" s="43">
        <v>281.2</v>
      </c>
      <c r="N44" s="42">
        <v>0</v>
      </c>
      <c r="O44" s="41">
        <v>278</v>
      </c>
      <c r="P44" s="43">
        <v>0</v>
      </c>
      <c r="Q44" s="42">
        <v>0</v>
      </c>
      <c r="R44" s="43">
        <v>278</v>
      </c>
      <c r="S44" s="42">
        <v>0</v>
      </c>
      <c r="T44" s="41">
        <v>278</v>
      </c>
      <c r="U44" s="43">
        <v>0</v>
      </c>
      <c r="V44" s="42">
        <v>0</v>
      </c>
      <c r="W44" s="43">
        <v>278</v>
      </c>
      <c r="X44" s="42">
        <v>0</v>
      </c>
      <c r="Y44" s="41">
        <v>278</v>
      </c>
      <c r="Z44" s="43">
        <v>0</v>
      </c>
      <c r="AA44" s="42">
        <v>0</v>
      </c>
      <c r="AB44" s="43">
        <v>278</v>
      </c>
      <c r="AC44" s="42">
        <v>0</v>
      </c>
      <c r="AD44" s="41">
        <v>281.2</v>
      </c>
      <c r="AE44" s="41">
        <v>0</v>
      </c>
      <c r="AF44" s="42">
        <v>0</v>
      </c>
      <c r="AG44" s="43">
        <v>281.2</v>
      </c>
      <c r="AH44" s="42">
        <v>0</v>
      </c>
      <c r="AI44" s="16">
        <f t="shared" si="42"/>
        <v>0</v>
      </c>
      <c r="AJ44" s="23"/>
      <c r="AK44" s="23">
        <v>0</v>
      </c>
      <c r="AL44" s="23">
        <v>0</v>
      </c>
      <c r="AM44" s="23">
        <v>0</v>
      </c>
    </row>
    <row r="45" spans="1:39" s="15" customFormat="1" ht="31.5" outlineLevel="2" x14ac:dyDescent="0.25">
      <c r="A45" s="51" t="s">
        <v>80</v>
      </c>
      <c r="B45" s="21" t="s">
        <v>11</v>
      </c>
      <c r="C45" s="29" t="s">
        <v>6</v>
      </c>
      <c r="D45" s="29" t="s">
        <v>28</v>
      </c>
      <c r="E45" s="41">
        <f t="shared" si="89"/>
        <v>561.1</v>
      </c>
      <c r="F45" s="43">
        <f t="shared" si="1"/>
        <v>0</v>
      </c>
      <c r="G45" s="43">
        <f t="shared" si="2"/>
        <v>0</v>
      </c>
      <c r="H45" s="43">
        <f t="shared" si="3"/>
        <v>561.1</v>
      </c>
      <c r="I45" s="43">
        <f t="shared" si="4"/>
        <v>0</v>
      </c>
      <c r="J45" s="41">
        <v>113.9</v>
      </c>
      <c r="K45" s="43">
        <v>0</v>
      </c>
      <c r="L45" s="42">
        <v>0</v>
      </c>
      <c r="M45" s="43">
        <v>113.9</v>
      </c>
      <c r="N45" s="42">
        <v>0</v>
      </c>
      <c r="O45" s="41">
        <v>111.1</v>
      </c>
      <c r="P45" s="43">
        <v>0</v>
      </c>
      <c r="Q45" s="42">
        <v>0</v>
      </c>
      <c r="R45" s="43">
        <v>111.1</v>
      </c>
      <c r="S45" s="42">
        <v>0</v>
      </c>
      <c r="T45" s="41">
        <v>111.1</v>
      </c>
      <c r="U45" s="43">
        <v>0</v>
      </c>
      <c r="V45" s="42">
        <v>0</v>
      </c>
      <c r="W45" s="43">
        <v>111.1</v>
      </c>
      <c r="X45" s="42">
        <v>0</v>
      </c>
      <c r="Y45" s="41">
        <v>111.1</v>
      </c>
      <c r="Z45" s="43">
        <v>0</v>
      </c>
      <c r="AA45" s="42">
        <v>0</v>
      </c>
      <c r="AB45" s="43">
        <v>111.1</v>
      </c>
      <c r="AC45" s="42">
        <v>0</v>
      </c>
      <c r="AD45" s="41">
        <v>113.9</v>
      </c>
      <c r="AE45" s="41">
        <v>0</v>
      </c>
      <c r="AF45" s="42">
        <v>0</v>
      </c>
      <c r="AG45" s="43">
        <v>113.9</v>
      </c>
      <c r="AH45" s="42">
        <v>0</v>
      </c>
      <c r="AI45" s="16">
        <f t="shared" si="42"/>
        <v>0</v>
      </c>
      <c r="AJ45" s="23"/>
      <c r="AK45" s="23">
        <v>0</v>
      </c>
      <c r="AL45" s="23">
        <v>0</v>
      </c>
      <c r="AM45" s="23">
        <v>0</v>
      </c>
    </row>
    <row r="46" spans="1:39" s="15" customFormat="1" ht="33" outlineLevel="2" x14ac:dyDescent="0.25">
      <c r="A46" s="51" t="s">
        <v>81</v>
      </c>
      <c r="B46" s="21" t="s">
        <v>26</v>
      </c>
      <c r="C46" s="29" t="s">
        <v>6</v>
      </c>
      <c r="D46" s="29" t="s">
        <v>28</v>
      </c>
      <c r="E46" s="41">
        <f t="shared" si="89"/>
        <v>444.29999999999995</v>
      </c>
      <c r="F46" s="43">
        <f t="shared" si="1"/>
        <v>0</v>
      </c>
      <c r="G46" s="43">
        <f t="shared" si="2"/>
        <v>0</v>
      </c>
      <c r="H46" s="43">
        <f t="shared" si="3"/>
        <v>444.29999999999995</v>
      </c>
      <c r="I46" s="43">
        <f t="shared" si="4"/>
        <v>0</v>
      </c>
      <c r="J46" s="41">
        <v>87.6</v>
      </c>
      <c r="K46" s="43">
        <v>0</v>
      </c>
      <c r="L46" s="42">
        <v>0</v>
      </c>
      <c r="M46" s="43">
        <v>87.6</v>
      </c>
      <c r="N46" s="42">
        <v>0</v>
      </c>
      <c r="O46" s="41">
        <v>89.7</v>
      </c>
      <c r="P46" s="43">
        <v>0</v>
      </c>
      <c r="Q46" s="42">
        <v>0</v>
      </c>
      <c r="R46" s="43">
        <v>89.7</v>
      </c>
      <c r="S46" s="42">
        <v>0</v>
      </c>
      <c r="T46" s="41">
        <v>89.7</v>
      </c>
      <c r="U46" s="43">
        <v>0</v>
      </c>
      <c r="V46" s="42">
        <v>0</v>
      </c>
      <c r="W46" s="43">
        <v>89.7</v>
      </c>
      <c r="X46" s="42">
        <v>0</v>
      </c>
      <c r="Y46" s="41">
        <v>89.7</v>
      </c>
      <c r="Z46" s="43">
        <v>0</v>
      </c>
      <c r="AA46" s="42">
        <v>0</v>
      </c>
      <c r="AB46" s="43">
        <v>89.7</v>
      </c>
      <c r="AC46" s="42">
        <v>0</v>
      </c>
      <c r="AD46" s="41">
        <v>87.6</v>
      </c>
      <c r="AE46" s="41">
        <v>0</v>
      </c>
      <c r="AF46" s="42">
        <v>0</v>
      </c>
      <c r="AG46" s="43">
        <v>87.6</v>
      </c>
      <c r="AH46" s="42">
        <v>0</v>
      </c>
      <c r="AI46" s="16">
        <f t="shared" si="42"/>
        <v>0</v>
      </c>
      <c r="AJ46" s="23"/>
      <c r="AK46" s="23">
        <v>0</v>
      </c>
      <c r="AL46" s="23">
        <v>0</v>
      </c>
      <c r="AM46" s="23">
        <v>0</v>
      </c>
    </row>
    <row r="47" spans="1:39" s="15" customFormat="1" ht="33" outlineLevel="2" x14ac:dyDescent="0.25">
      <c r="A47" s="51" t="s">
        <v>82</v>
      </c>
      <c r="B47" s="21" t="s">
        <v>12</v>
      </c>
      <c r="C47" s="29" t="s">
        <v>6</v>
      </c>
      <c r="D47" s="29" t="s">
        <v>28</v>
      </c>
      <c r="E47" s="41">
        <f t="shared" si="89"/>
        <v>2664.4000000000005</v>
      </c>
      <c r="F47" s="43">
        <f t="shared" si="1"/>
        <v>0</v>
      </c>
      <c r="G47" s="43">
        <f t="shared" si="2"/>
        <v>0</v>
      </c>
      <c r="H47" s="43">
        <f t="shared" si="3"/>
        <v>2664.4000000000005</v>
      </c>
      <c r="I47" s="43">
        <f t="shared" si="4"/>
        <v>0</v>
      </c>
      <c r="J47" s="41">
        <v>64.5</v>
      </c>
      <c r="K47" s="43">
        <v>0</v>
      </c>
      <c r="L47" s="42">
        <v>0</v>
      </c>
      <c r="M47" s="43">
        <v>64.5</v>
      </c>
      <c r="N47" s="42">
        <v>0</v>
      </c>
      <c r="O47" s="41">
        <v>2409.8000000000002</v>
      </c>
      <c r="P47" s="43">
        <v>0</v>
      </c>
      <c r="Q47" s="42">
        <v>0</v>
      </c>
      <c r="R47" s="43">
        <v>2409.8000000000002</v>
      </c>
      <c r="S47" s="42">
        <v>0</v>
      </c>
      <c r="T47" s="41">
        <v>62.8</v>
      </c>
      <c r="U47" s="43">
        <v>0</v>
      </c>
      <c r="V47" s="42">
        <v>0</v>
      </c>
      <c r="W47" s="43">
        <v>62.8</v>
      </c>
      <c r="X47" s="42">
        <v>0</v>
      </c>
      <c r="Y47" s="41">
        <v>62.8</v>
      </c>
      <c r="Z47" s="43">
        <v>0</v>
      </c>
      <c r="AA47" s="42">
        <v>0</v>
      </c>
      <c r="AB47" s="43">
        <v>62.8</v>
      </c>
      <c r="AC47" s="42">
        <v>0</v>
      </c>
      <c r="AD47" s="41">
        <v>64.5</v>
      </c>
      <c r="AE47" s="41">
        <v>0</v>
      </c>
      <c r="AF47" s="42">
        <v>0</v>
      </c>
      <c r="AG47" s="43">
        <v>64.5</v>
      </c>
      <c r="AH47" s="42">
        <v>0</v>
      </c>
      <c r="AI47" s="16">
        <f t="shared" ref="AI47" si="90">SUM(AJ47:AM47)</f>
        <v>0</v>
      </c>
      <c r="AJ47" s="23"/>
      <c r="AK47" s="23">
        <v>0</v>
      </c>
      <c r="AL47" s="23">
        <v>0</v>
      </c>
      <c r="AM47" s="23">
        <v>0</v>
      </c>
    </row>
    <row r="48" spans="1:39" s="15" customFormat="1" ht="33" outlineLevel="2" x14ac:dyDescent="0.25">
      <c r="A48" s="51" t="s">
        <v>83</v>
      </c>
      <c r="B48" s="21" t="s">
        <v>13</v>
      </c>
      <c r="C48" s="29" t="s">
        <v>6</v>
      </c>
      <c r="D48" s="29" t="s">
        <v>28</v>
      </c>
      <c r="E48" s="41">
        <f t="shared" si="89"/>
        <v>830.1</v>
      </c>
      <c r="F48" s="43">
        <f t="shared" si="1"/>
        <v>0</v>
      </c>
      <c r="G48" s="43">
        <f t="shared" si="2"/>
        <v>0</v>
      </c>
      <c r="H48" s="43">
        <f t="shared" si="3"/>
        <v>830.1</v>
      </c>
      <c r="I48" s="43">
        <f t="shared" si="4"/>
        <v>0</v>
      </c>
      <c r="J48" s="41">
        <v>171.6</v>
      </c>
      <c r="K48" s="43">
        <v>0</v>
      </c>
      <c r="L48" s="42">
        <v>0</v>
      </c>
      <c r="M48" s="43">
        <v>171.6</v>
      </c>
      <c r="N48" s="42">
        <v>0</v>
      </c>
      <c r="O48" s="41">
        <v>162.30000000000001</v>
      </c>
      <c r="P48" s="43">
        <v>0</v>
      </c>
      <c r="Q48" s="42">
        <v>0</v>
      </c>
      <c r="R48" s="43">
        <v>162.30000000000001</v>
      </c>
      <c r="S48" s="42">
        <v>0</v>
      </c>
      <c r="T48" s="41">
        <v>162.30000000000001</v>
      </c>
      <c r="U48" s="43">
        <v>0</v>
      </c>
      <c r="V48" s="42">
        <v>0</v>
      </c>
      <c r="W48" s="43">
        <v>162.30000000000001</v>
      </c>
      <c r="X48" s="42">
        <v>0</v>
      </c>
      <c r="Y48" s="41">
        <v>162.30000000000001</v>
      </c>
      <c r="Z48" s="43">
        <v>0</v>
      </c>
      <c r="AA48" s="42">
        <v>0</v>
      </c>
      <c r="AB48" s="43">
        <v>162.30000000000001</v>
      </c>
      <c r="AC48" s="42">
        <v>0</v>
      </c>
      <c r="AD48" s="41">
        <v>171.6</v>
      </c>
      <c r="AE48" s="41">
        <v>0</v>
      </c>
      <c r="AF48" s="42">
        <v>0</v>
      </c>
      <c r="AG48" s="43">
        <v>171.6</v>
      </c>
      <c r="AH48" s="42">
        <v>0</v>
      </c>
      <c r="AI48" s="16">
        <f t="shared" si="42"/>
        <v>0</v>
      </c>
      <c r="AJ48" s="23"/>
      <c r="AK48" s="23">
        <v>0</v>
      </c>
      <c r="AL48" s="23">
        <v>0</v>
      </c>
      <c r="AM48" s="23">
        <v>0</v>
      </c>
    </row>
    <row r="49" spans="1:40" s="15" customFormat="1" ht="31.5" outlineLevel="2" x14ac:dyDescent="0.25">
      <c r="A49" s="51" t="s">
        <v>84</v>
      </c>
      <c r="B49" s="21" t="s">
        <v>25</v>
      </c>
      <c r="C49" s="29" t="s">
        <v>6</v>
      </c>
      <c r="D49" s="29" t="s">
        <v>28</v>
      </c>
      <c r="E49" s="41">
        <f t="shared" si="89"/>
        <v>837.7</v>
      </c>
      <c r="F49" s="43">
        <f t="shared" si="1"/>
        <v>0</v>
      </c>
      <c r="G49" s="43">
        <f t="shared" si="2"/>
        <v>0</v>
      </c>
      <c r="H49" s="43">
        <f t="shared" si="3"/>
        <v>837.7</v>
      </c>
      <c r="I49" s="43">
        <f t="shared" si="4"/>
        <v>0</v>
      </c>
      <c r="J49" s="41">
        <v>169.1</v>
      </c>
      <c r="K49" s="43">
        <v>0</v>
      </c>
      <c r="L49" s="42">
        <v>0</v>
      </c>
      <c r="M49" s="43">
        <v>169.1</v>
      </c>
      <c r="N49" s="42">
        <v>0</v>
      </c>
      <c r="O49" s="41">
        <v>166.5</v>
      </c>
      <c r="P49" s="43">
        <v>0</v>
      </c>
      <c r="Q49" s="42">
        <v>0</v>
      </c>
      <c r="R49" s="43">
        <v>166.5</v>
      </c>
      <c r="S49" s="42">
        <v>0</v>
      </c>
      <c r="T49" s="41">
        <v>166.5</v>
      </c>
      <c r="U49" s="43">
        <v>0</v>
      </c>
      <c r="V49" s="42">
        <v>0</v>
      </c>
      <c r="W49" s="43">
        <v>166.5</v>
      </c>
      <c r="X49" s="42">
        <v>0</v>
      </c>
      <c r="Y49" s="41">
        <v>166.5</v>
      </c>
      <c r="Z49" s="43">
        <v>0</v>
      </c>
      <c r="AA49" s="42">
        <v>0</v>
      </c>
      <c r="AB49" s="43">
        <v>166.5</v>
      </c>
      <c r="AC49" s="42">
        <v>0</v>
      </c>
      <c r="AD49" s="41">
        <v>169.1</v>
      </c>
      <c r="AE49" s="41">
        <v>0</v>
      </c>
      <c r="AF49" s="42">
        <v>0</v>
      </c>
      <c r="AG49" s="43">
        <v>169.1</v>
      </c>
      <c r="AH49" s="42">
        <v>0</v>
      </c>
      <c r="AI49" s="16">
        <f t="shared" si="42"/>
        <v>0</v>
      </c>
      <c r="AJ49" s="23"/>
      <c r="AK49" s="23">
        <v>0</v>
      </c>
      <c r="AL49" s="23">
        <v>0</v>
      </c>
      <c r="AM49" s="23">
        <v>0</v>
      </c>
    </row>
    <row r="50" spans="1:40" s="15" customFormat="1" ht="33" outlineLevel="2" x14ac:dyDescent="0.25">
      <c r="A50" s="51" t="s">
        <v>85</v>
      </c>
      <c r="B50" s="21" t="s">
        <v>14</v>
      </c>
      <c r="C50" s="29" t="s">
        <v>6</v>
      </c>
      <c r="D50" s="29" t="s">
        <v>28</v>
      </c>
      <c r="E50" s="41">
        <f t="shared" si="89"/>
        <v>857.40000000000009</v>
      </c>
      <c r="F50" s="43">
        <f t="shared" si="1"/>
        <v>0</v>
      </c>
      <c r="G50" s="43">
        <f t="shared" si="2"/>
        <v>0</v>
      </c>
      <c r="H50" s="43">
        <f t="shared" si="3"/>
        <v>857.40000000000009</v>
      </c>
      <c r="I50" s="43">
        <f t="shared" si="4"/>
        <v>0</v>
      </c>
      <c r="J50" s="41">
        <v>177.3</v>
      </c>
      <c r="K50" s="43">
        <v>0</v>
      </c>
      <c r="L50" s="42">
        <v>0</v>
      </c>
      <c r="M50" s="43">
        <v>177.3</v>
      </c>
      <c r="N50" s="42">
        <v>0</v>
      </c>
      <c r="O50" s="41">
        <v>167.6</v>
      </c>
      <c r="P50" s="43">
        <v>0</v>
      </c>
      <c r="Q50" s="42">
        <v>0</v>
      </c>
      <c r="R50" s="43">
        <v>167.6</v>
      </c>
      <c r="S50" s="42">
        <v>0</v>
      </c>
      <c r="T50" s="41">
        <v>167.6</v>
      </c>
      <c r="U50" s="43">
        <v>0</v>
      </c>
      <c r="V50" s="42">
        <v>0</v>
      </c>
      <c r="W50" s="43">
        <v>167.6</v>
      </c>
      <c r="X50" s="42">
        <v>0</v>
      </c>
      <c r="Y50" s="41">
        <v>167.6</v>
      </c>
      <c r="Z50" s="43">
        <v>0</v>
      </c>
      <c r="AA50" s="42">
        <v>0</v>
      </c>
      <c r="AB50" s="43">
        <v>167.6</v>
      </c>
      <c r="AC50" s="42">
        <v>0</v>
      </c>
      <c r="AD50" s="41">
        <v>177.3</v>
      </c>
      <c r="AE50" s="41">
        <v>0</v>
      </c>
      <c r="AF50" s="42">
        <v>0</v>
      </c>
      <c r="AG50" s="43">
        <v>177.3</v>
      </c>
      <c r="AH50" s="42">
        <v>0</v>
      </c>
      <c r="AI50" s="16">
        <f t="shared" si="42"/>
        <v>0</v>
      </c>
      <c r="AJ50" s="23"/>
      <c r="AK50" s="23">
        <v>0</v>
      </c>
      <c r="AL50" s="23">
        <v>0</v>
      </c>
      <c r="AM50" s="23">
        <v>0</v>
      </c>
    </row>
    <row r="51" spans="1:40" s="15" customFormat="1" ht="33" outlineLevel="2" x14ac:dyDescent="0.25">
      <c r="A51" s="72" t="s">
        <v>86</v>
      </c>
      <c r="B51" s="24" t="s">
        <v>23</v>
      </c>
      <c r="C51" s="29" t="s">
        <v>6</v>
      </c>
      <c r="D51" s="29" t="s">
        <v>28</v>
      </c>
      <c r="E51" s="41">
        <f t="shared" si="89"/>
        <v>1617.4</v>
      </c>
      <c r="F51" s="43">
        <f t="shared" si="1"/>
        <v>0</v>
      </c>
      <c r="G51" s="43">
        <f t="shared" si="2"/>
        <v>0</v>
      </c>
      <c r="H51" s="43">
        <f t="shared" si="3"/>
        <v>1617.4</v>
      </c>
      <c r="I51" s="43">
        <f t="shared" si="4"/>
        <v>0</v>
      </c>
      <c r="J51" s="41">
        <v>328.7</v>
      </c>
      <c r="K51" s="43">
        <v>0</v>
      </c>
      <c r="L51" s="42">
        <v>0</v>
      </c>
      <c r="M51" s="43">
        <v>328.7</v>
      </c>
      <c r="N51" s="42">
        <v>0</v>
      </c>
      <c r="O51" s="41">
        <v>320</v>
      </c>
      <c r="P51" s="43">
        <v>0</v>
      </c>
      <c r="Q51" s="42">
        <v>0</v>
      </c>
      <c r="R51" s="43">
        <v>320</v>
      </c>
      <c r="S51" s="42">
        <v>0</v>
      </c>
      <c r="T51" s="41">
        <v>320</v>
      </c>
      <c r="U51" s="43">
        <v>0</v>
      </c>
      <c r="V51" s="42">
        <v>0</v>
      </c>
      <c r="W51" s="43">
        <v>320</v>
      </c>
      <c r="X51" s="42">
        <v>0</v>
      </c>
      <c r="Y51" s="41">
        <v>320</v>
      </c>
      <c r="Z51" s="43">
        <v>0</v>
      </c>
      <c r="AA51" s="42">
        <v>0</v>
      </c>
      <c r="AB51" s="43">
        <v>320</v>
      </c>
      <c r="AC51" s="42">
        <v>0</v>
      </c>
      <c r="AD51" s="41">
        <v>328.7</v>
      </c>
      <c r="AE51" s="41">
        <v>0</v>
      </c>
      <c r="AF51" s="42">
        <v>0</v>
      </c>
      <c r="AG51" s="43">
        <v>328.7</v>
      </c>
      <c r="AH51" s="42">
        <v>0</v>
      </c>
      <c r="AI51" s="16">
        <f t="shared" si="42"/>
        <v>0</v>
      </c>
      <c r="AJ51" s="23"/>
      <c r="AK51" s="23">
        <v>0</v>
      </c>
      <c r="AL51" s="23">
        <v>0</v>
      </c>
      <c r="AM51" s="23">
        <v>0</v>
      </c>
    </row>
    <row r="52" spans="1:40" s="15" customFormat="1" ht="33" outlineLevel="2" x14ac:dyDescent="0.25">
      <c r="A52" s="51" t="s">
        <v>87</v>
      </c>
      <c r="B52" s="21" t="s">
        <v>21</v>
      </c>
      <c r="C52" s="29" t="s">
        <v>6</v>
      </c>
      <c r="D52" s="29" t="s">
        <v>28</v>
      </c>
      <c r="E52" s="41">
        <f t="shared" si="89"/>
        <v>581.19999999999993</v>
      </c>
      <c r="F52" s="43">
        <f t="shared" si="1"/>
        <v>0</v>
      </c>
      <c r="G52" s="43">
        <f t="shared" si="2"/>
        <v>0</v>
      </c>
      <c r="H52" s="43">
        <f t="shared" si="3"/>
        <v>581.19999999999993</v>
      </c>
      <c r="I52" s="43">
        <f t="shared" si="4"/>
        <v>0</v>
      </c>
      <c r="J52" s="41">
        <v>120.8</v>
      </c>
      <c r="K52" s="43">
        <v>0</v>
      </c>
      <c r="L52" s="42">
        <v>0</v>
      </c>
      <c r="M52" s="43">
        <v>120.8</v>
      </c>
      <c r="N52" s="42">
        <v>0</v>
      </c>
      <c r="O52" s="41">
        <v>113.2</v>
      </c>
      <c r="P52" s="43">
        <v>0</v>
      </c>
      <c r="Q52" s="42">
        <v>0</v>
      </c>
      <c r="R52" s="43">
        <v>113.2</v>
      </c>
      <c r="S52" s="42">
        <v>0</v>
      </c>
      <c r="T52" s="41">
        <v>113.2</v>
      </c>
      <c r="U52" s="43">
        <v>0</v>
      </c>
      <c r="V52" s="42">
        <v>0</v>
      </c>
      <c r="W52" s="43">
        <v>113.2</v>
      </c>
      <c r="X52" s="42">
        <v>0</v>
      </c>
      <c r="Y52" s="41">
        <v>113.2</v>
      </c>
      <c r="Z52" s="43">
        <v>0</v>
      </c>
      <c r="AA52" s="42">
        <v>0</v>
      </c>
      <c r="AB52" s="43">
        <v>113.2</v>
      </c>
      <c r="AC52" s="42">
        <v>0</v>
      </c>
      <c r="AD52" s="41">
        <v>120.8</v>
      </c>
      <c r="AE52" s="41">
        <v>0</v>
      </c>
      <c r="AF52" s="42">
        <v>0</v>
      </c>
      <c r="AG52" s="43">
        <v>120.8</v>
      </c>
      <c r="AH52" s="42">
        <v>0</v>
      </c>
      <c r="AI52" s="16">
        <f t="shared" si="42"/>
        <v>0</v>
      </c>
      <c r="AJ52" s="23"/>
      <c r="AK52" s="23">
        <v>0</v>
      </c>
      <c r="AL52" s="23">
        <v>0</v>
      </c>
      <c r="AM52" s="23">
        <v>0</v>
      </c>
    </row>
    <row r="53" spans="1:40" s="15" customFormat="1" ht="33" outlineLevel="2" x14ac:dyDescent="0.25">
      <c r="A53" s="51" t="s">
        <v>88</v>
      </c>
      <c r="B53" s="21" t="s">
        <v>22</v>
      </c>
      <c r="C53" s="29" t="s">
        <v>6</v>
      </c>
      <c r="D53" s="29" t="s">
        <v>28</v>
      </c>
      <c r="E53" s="41">
        <f t="shared" si="89"/>
        <v>628.79999999999995</v>
      </c>
      <c r="F53" s="43">
        <f t="shared" si="1"/>
        <v>0</v>
      </c>
      <c r="G53" s="43">
        <f t="shared" si="2"/>
        <v>0</v>
      </c>
      <c r="H53" s="43">
        <f t="shared" si="3"/>
        <v>628.79999999999995</v>
      </c>
      <c r="I53" s="43">
        <f t="shared" si="4"/>
        <v>0</v>
      </c>
      <c r="J53" s="41">
        <v>126.9</v>
      </c>
      <c r="K53" s="43">
        <v>0</v>
      </c>
      <c r="L53" s="42">
        <v>0</v>
      </c>
      <c r="M53" s="43">
        <v>126.9</v>
      </c>
      <c r="N53" s="42">
        <v>0</v>
      </c>
      <c r="O53" s="41">
        <v>125</v>
      </c>
      <c r="P53" s="43">
        <v>0</v>
      </c>
      <c r="Q53" s="42">
        <v>0</v>
      </c>
      <c r="R53" s="43">
        <v>125</v>
      </c>
      <c r="S53" s="42">
        <v>0</v>
      </c>
      <c r="T53" s="41">
        <v>125</v>
      </c>
      <c r="U53" s="43">
        <v>0</v>
      </c>
      <c r="V53" s="42">
        <v>0</v>
      </c>
      <c r="W53" s="43">
        <v>125</v>
      </c>
      <c r="X53" s="42">
        <v>0</v>
      </c>
      <c r="Y53" s="41">
        <v>125</v>
      </c>
      <c r="Z53" s="43">
        <v>0</v>
      </c>
      <c r="AA53" s="42">
        <v>0</v>
      </c>
      <c r="AB53" s="43">
        <v>125</v>
      </c>
      <c r="AC53" s="42">
        <v>0</v>
      </c>
      <c r="AD53" s="41">
        <v>126.9</v>
      </c>
      <c r="AE53" s="41">
        <v>0</v>
      </c>
      <c r="AF53" s="42">
        <v>0</v>
      </c>
      <c r="AG53" s="43">
        <v>126.9</v>
      </c>
      <c r="AH53" s="42">
        <v>0</v>
      </c>
      <c r="AI53" s="16">
        <f t="shared" si="42"/>
        <v>0</v>
      </c>
      <c r="AJ53" s="23"/>
      <c r="AK53" s="23">
        <v>0</v>
      </c>
      <c r="AL53" s="23">
        <v>0</v>
      </c>
      <c r="AM53" s="23">
        <v>0</v>
      </c>
    </row>
    <row r="54" spans="1:40" s="15" customFormat="1" ht="33" outlineLevel="2" x14ac:dyDescent="0.25">
      <c r="A54" s="51" t="s">
        <v>89</v>
      </c>
      <c r="B54" s="21" t="s">
        <v>15</v>
      </c>
      <c r="C54" s="73" t="s">
        <v>6</v>
      </c>
      <c r="D54" s="29" t="s">
        <v>28</v>
      </c>
      <c r="E54" s="41">
        <f t="shared" si="89"/>
        <v>750.3</v>
      </c>
      <c r="F54" s="43">
        <f t="shared" si="1"/>
        <v>0</v>
      </c>
      <c r="G54" s="43">
        <f t="shared" si="2"/>
        <v>0</v>
      </c>
      <c r="H54" s="43">
        <f t="shared" si="3"/>
        <v>750.3</v>
      </c>
      <c r="I54" s="43">
        <f t="shared" si="4"/>
        <v>0</v>
      </c>
      <c r="J54" s="41">
        <v>152.69999999999999</v>
      </c>
      <c r="K54" s="43">
        <v>0</v>
      </c>
      <c r="L54" s="42">
        <v>0</v>
      </c>
      <c r="M54" s="43">
        <v>152.69999999999999</v>
      </c>
      <c r="N54" s="42">
        <v>0</v>
      </c>
      <c r="O54" s="41">
        <v>148.30000000000001</v>
      </c>
      <c r="P54" s="43">
        <v>0</v>
      </c>
      <c r="Q54" s="42">
        <v>0</v>
      </c>
      <c r="R54" s="43">
        <v>148.30000000000001</v>
      </c>
      <c r="S54" s="42">
        <v>0</v>
      </c>
      <c r="T54" s="41">
        <v>148.30000000000001</v>
      </c>
      <c r="U54" s="42">
        <v>0</v>
      </c>
      <c r="V54" s="42">
        <v>0</v>
      </c>
      <c r="W54" s="43">
        <v>148.30000000000001</v>
      </c>
      <c r="X54" s="42">
        <v>0</v>
      </c>
      <c r="Y54" s="41">
        <v>148.30000000000001</v>
      </c>
      <c r="Z54" s="42">
        <v>0</v>
      </c>
      <c r="AA54" s="42">
        <v>0</v>
      </c>
      <c r="AB54" s="43">
        <v>148.30000000000001</v>
      </c>
      <c r="AC54" s="42">
        <v>0</v>
      </c>
      <c r="AD54" s="41">
        <v>152.69999999999999</v>
      </c>
      <c r="AE54" s="41">
        <v>0</v>
      </c>
      <c r="AF54" s="42">
        <v>0</v>
      </c>
      <c r="AG54" s="43">
        <v>152.69999999999999</v>
      </c>
      <c r="AH54" s="42">
        <v>0</v>
      </c>
      <c r="AI54" s="16">
        <f t="shared" si="42"/>
        <v>0</v>
      </c>
      <c r="AJ54" s="22">
        <f t="shared" ref="AJ54:AJ57" si="91">AO54</f>
        <v>0</v>
      </c>
      <c r="AK54" s="23">
        <v>0</v>
      </c>
      <c r="AL54" s="23">
        <v>0</v>
      </c>
      <c r="AM54" s="23">
        <v>0</v>
      </c>
    </row>
    <row r="55" spans="1:40" s="15" customFormat="1" ht="33" outlineLevel="2" x14ac:dyDescent="0.25">
      <c r="A55" s="51" t="s">
        <v>90</v>
      </c>
      <c r="B55" s="21" t="s">
        <v>16</v>
      </c>
      <c r="C55" s="73" t="s">
        <v>6</v>
      </c>
      <c r="D55" s="29" t="s">
        <v>28</v>
      </c>
      <c r="E55" s="41">
        <f t="shared" si="89"/>
        <v>688.8</v>
      </c>
      <c r="F55" s="43">
        <f t="shared" si="1"/>
        <v>0</v>
      </c>
      <c r="G55" s="43">
        <f t="shared" si="2"/>
        <v>0</v>
      </c>
      <c r="H55" s="43">
        <f t="shared" si="3"/>
        <v>688.8</v>
      </c>
      <c r="I55" s="43">
        <f t="shared" si="4"/>
        <v>0</v>
      </c>
      <c r="J55" s="41">
        <v>136.80000000000001</v>
      </c>
      <c r="K55" s="43">
        <v>0</v>
      </c>
      <c r="L55" s="42">
        <v>0</v>
      </c>
      <c r="M55" s="43">
        <v>136.80000000000001</v>
      </c>
      <c r="N55" s="42">
        <v>0</v>
      </c>
      <c r="O55" s="41">
        <v>138.4</v>
      </c>
      <c r="P55" s="43">
        <v>0</v>
      </c>
      <c r="Q55" s="42">
        <v>0</v>
      </c>
      <c r="R55" s="43">
        <v>138.4</v>
      </c>
      <c r="S55" s="42">
        <v>0</v>
      </c>
      <c r="T55" s="41">
        <v>138.4</v>
      </c>
      <c r="U55" s="42">
        <v>0</v>
      </c>
      <c r="V55" s="42">
        <v>0</v>
      </c>
      <c r="W55" s="43">
        <v>138.4</v>
      </c>
      <c r="X55" s="42">
        <v>0</v>
      </c>
      <c r="Y55" s="41">
        <v>138.4</v>
      </c>
      <c r="Z55" s="42">
        <v>0</v>
      </c>
      <c r="AA55" s="42">
        <v>0</v>
      </c>
      <c r="AB55" s="43">
        <v>138.4</v>
      </c>
      <c r="AC55" s="42">
        <v>0</v>
      </c>
      <c r="AD55" s="41">
        <v>136.80000000000001</v>
      </c>
      <c r="AE55" s="41">
        <v>0</v>
      </c>
      <c r="AF55" s="42">
        <v>0</v>
      </c>
      <c r="AG55" s="43">
        <v>136.80000000000001</v>
      </c>
      <c r="AH55" s="42">
        <v>0</v>
      </c>
      <c r="AI55" s="16">
        <f t="shared" si="42"/>
        <v>0</v>
      </c>
      <c r="AJ55" s="22">
        <f t="shared" si="91"/>
        <v>0</v>
      </c>
      <c r="AK55" s="23">
        <v>0</v>
      </c>
      <c r="AL55" s="23">
        <v>0</v>
      </c>
      <c r="AM55" s="23">
        <v>0</v>
      </c>
    </row>
    <row r="56" spans="1:40" s="15" customFormat="1" ht="33" outlineLevel="2" x14ac:dyDescent="0.25">
      <c r="A56" s="51" t="s">
        <v>91</v>
      </c>
      <c r="B56" s="21" t="s">
        <v>17</v>
      </c>
      <c r="C56" s="73" t="s">
        <v>6</v>
      </c>
      <c r="D56" s="29" t="s">
        <v>28</v>
      </c>
      <c r="E56" s="41">
        <f t="shared" si="89"/>
        <v>444.90000000000003</v>
      </c>
      <c r="F56" s="43">
        <f t="shared" si="1"/>
        <v>0</v>
      </c>
      <c r="G56" s="43">
        <f t="shared" si="2"/>
        <v>0</v>
      </c>
      <c r="H56" s="43">
        <f t="shared" si="3"/>
        <v>444.90000000000003</v>
      </c>
      <c r="I56" s="43">
        <f t="shared" si="4"/>
        <v>0</v>
      </c>
      <c r="J56" s="41">
        <v>93.3</v>
      </c>
      <c r="K56" s="43">
        <v>0</v>
      </c>
      <c r="L56" s="42">
        <v>0</v>
      </c>
      <c r="M56" s="43">
        <v>93.3</v>
      </c>
      <c r="N56" s="42">
        <v>0</v>
      </c>
      <c r="O56" s="41">
        <v>86.1</v>
      </c>
      <c r="P56" s="43">
        <v>0</v>
      </c>
      <c r="Q56" s="42">
        <v>0</v>
      </c>
      <c r="R56" s="43">
        <v>86.1</v>
      </c>
      <c r="S56" s="42">
        <v>0</v>
      </c>
      <c r="T56" s="41">
        <v>86.1</v>
      </c>
      <c r="U56" s="42">
        <v>0</v>
      </c>
      <c r="V56" s="42">
        <v>0</v>
      </c>
      <c r="W56" s="43">
        <v>86.1</v>
      </c>
      <c r="X56" s="42">
        <v>0</v>
      </c>
      <c r="Y56" s="41">
        <v>86.1</v>
      </c>
      <c r="Z56" s="42">
        <v>0</v>
      </c>
      <c r="AA56" s="42">
        <v>0</v>
      </c>
      <c r="AB56" s="43">
        <v>86.1</v>
      </c>
      <c r="AC56" s="42">
        <v>0</v>
      </c>
      <c r="AD56" s="41">
        <v>93.3</v>
      </c>
      <c r="AE56" s="41">
        <v>0</v>
      </c>
      <c r="AF56" s="42">
        <v>0</v>
      </c>
      <c r="AG56" s="43">
        <v>93.3</v>
      </c>
      <c r="AH56" s="42">
        <v>0</v>
      </c>
      <c r="AI56" s="16">
        <f t="shared" si="42"/>
        <v>0</v>
      </c>
      <c r="AJ56" s="22">
        <f t="shared" si="91"/>
        <v>0</v>
      </c>
      <c r="AK56" s="23">
        <v>0</v>
      </c>
      <c r="AL56" s="23">
        <v>0</v>
      </c>
      <c r="AM56" s="23">
        <v>0</v>
      </c>
    </row>
    <row r="57" spans="1:40" s="15" customFormat="1" ht="33" outlineLevel="2" x14ac:dyDescent="0.25">
      <c r="A57" s="51" t="s">
        <v>92</v>
      </c>
      <c r="B57" s="21" t="s">
        <v>18</v>
      </c>
      <c r="C57" s="73" t="s">
        <v>6</v>
      </c>
      <c r="D57" s="29" t="s">
        <v>28</v>
      </c>
      <c r="E57" s="41">
        <f t="shared" si="89"/>
        <v>330.9</v>
      </c>
      <c r="F57" s="43">
        <f t="shared" si="1"/>
        <v>0</v>
      </c>
      <c r="G57" s="43">
        <f t="shared" si="2"/>
        <v>0</v>
      </c>
      <c r="H57" s="43">
        <f t="shared" si="3"/>
        <v>330.9</v>
      </c>
      <c r="I57" s="43">
        <f t="shared" si="4"/>
        <v>0</v>
      </c>
      <c r="J57" s="41">
        <v>66.599999999999994</v>
      </c>
      <c r="K57" s="43">
        <v>0</v>
      </c>
      <c r="L57" s="42">
        <v>0</v>
      </c>
      <c r="M57" s="43">
        <v>66.599999999999994</v>
      </c>
      <c r="N57" s="42">
        <v>0</v>
      </c>
      <c r="O57" s="41">
        <v>65.900000000000006</v>
      </c>
      <c r="P57" s="43">
        <v>0</v>
      </c>
      <c r="Q57" s="42">
        <v>0</v>
      </c>
      <c r="R57" s="43">
        <v>65.900000000000006</v>
      </c>
      <c r="S57" s="42">
        <v>0</v>
      </c>
      <c r="T57" s="41">
        <v>65.900000000000006</v>
      </c>
      <c r="U57" s="42">
        <v>0</v>
      </c>
      <c r="V57" s="42">
        <v>0</v>
      </c>
      <c r="W57" s="43">
        <v>65.900000000000006</v>
      </c>
      <c r="X57" s="42">
        <v>0</v>
      </c>
      <c r="Y57" s="41">
        <v>65.900000000000006</v>
      </c>
      <c r="Z57" s="42">
        <v>0</v>
      </c>
      <c r="AA57" s="42">
        <v>0</v>
      </c>
      <c r="AB57" s="43">
        <v>65.900000000000006</v>
      </c>
      <c r="AC57" s="42">
        <v>0</v>
      </c>
      <c r="AD57" s="41">
        <v>66.599999999999994</v>
      </c>
      <c r="AE57" s="41">
        <v>0</v>
      </c>
      <c r="AF57" s="42">
        <v>0</v>
      </c>
      <c r="AG57" s="43">
        <v>66.599999999999994</v>
      </c>
      <c r="AH57" s="42">
        <v>0</v>
      </c>
      <c r="AI57" s="16">
        <f t="shared" si="42"/>
        <v>0</v>
      </c>
      <c r="AJ57" s="22">
        <f t="shared" si="91"/>
        <v>0</v>
      </c>
      <c r="AK57" s="23">
        <v>0</v>
      </c>
      <c r="AL57" s="23">
        <v>0</v>
      </c>
      <c r="AM57" s="23">
        <v>0</v>
      </c>
    </row>
    <row r="58" spans="1:40" s="15" customFormat="1" ht="33" outlineLevel="2" x14ac:dyDescent="0.25">
      <c r="A58" s="51" t="s">
        <v>93</v>
      </c>
      <c r="B58" s="21" t="s">
        <v>19</v>
      </c>
      <c r="C58" s="73" t="s">
        <v>6</v>
      </c>
      <c r="D58" s="29" t="s">
        <v>28</v>
      </c>
      <c r="E58" s="41">
        <f t="shared" si="89"/>
        <v>603</v>
      </c>
      <c r="F58" s="43">
        <f t="shared" si="1"/>
        <v>0</v>
      </c>
      <c r="G58" s="43">
        <f t="shared" si="2"/>
        <v>0</v>
      </c>
      <c r="H58" s="43">
        <f t="shared" si="3"/>
        <v>603</v>
      </c>
      <c r="I58" s="43">
        <f t="shared" si="4"/>
        <v>0</v>
      </c>
      <c r="J58" s="41">
        <v>123.9</v>
      </c>
      <c r="K58" s="43">
        <v>0</v>
      </c>
      <c r="L58" s="42">
        <v>0</v>
      </c>
      <c r="M58" s="43">
        <v>123.9</v>
      </c>
      <c r="N58" s="42">
        <v>0</v>
      </c>
      <c r="O58" s="41">
        <v>118.4</v>
      </c>
      <c r="P58" s="43">
        <v>0</v>
      </c>
      <c r="Q58" s="42">
        <v>0</v>
      </c>
      <c r="R58" s="43">
        <v>118.4</v>
      </c>
      <c r="S58" s="42">
        <v>0</v>
      </c>
      <c r="T58" s="41">
        <v>118.4</v>
      </c>
      <c r="U58" s="42">
        <v>0</v>
      </c>
      <c r="V58" s="42">
        <v>0</v>
      </c>
      <c r="W58" s="43">
        <v>118.4</v>
      </c>
      <c r="X58" s="42">
        <v>0</v>
      </c>
      <c r="Y58" s="41">
        <v>118.4</v>
      </c>
      <c r="Z58" s="42">
        <v>0</v>
      </c>
      <c r="AA58" s="42">
        <v>0</v>
      </c>
      <c r="AB58" s="43">
        <v>118.4</v>
      </c>
      <c r="AC58" s="42">
        <v>0</v>
      </c>
      <c r="AD58" s="41">
        <v>123.9</v>
      </c>
      <c r="AE58" s="41">
        <v>0</v>
      </c>
      <c r="AF58" s="42">
        <v>0</v>
      </c>
      <c r="AG58" s="43">
        <v>123.9</v>
      </c>
      <c r="AH58" s="42">
        <v>0</v>
      </c>
      <c r="AI58" s="16">
        <f t="shared" si="42"/>
        <v>0</v>
      </c>
      <c r="AJ58" s="22">
        <f t="shared" ref="AJ58" si="92">AO58</f>
        <v>0</v>
      </c>
      <c r="AK58" s="23">
        <v>0</v>
      </c>
      <c r="AL58" s="23">
        <v>0</v>
      </c>
      <c r="AM58" s="23">
        <v>0</v>
      </c>
    </row>
    <row r="59" spans="1:40" s="15" customFormat="1" ht="31.5" outlineLevel="2" x14ac:dyDescent="0.25">
      <c r="A59" s="51" t="s">
        <v>94</v>
      </c>
      <c r="B59" s="24" t="s">
        <v>24</v>
      </c>
      <c r="C59" s="73" t="s">
        <v>6</v>
      </c>
      <c r="D59" s="29" t="s">
        <v>28</v>
      </c>
      <c r="E59" s="41">
        <f t="shared" si="89"/>
        <v>602.70000000000005</v>
      </c>
      <c r="F59" s="43">
        <f t="shared" si="1"/>
        <v>0</v>
      </c>
      <c r="G59" s="43">
        <f t="shared" si="2"/>
        <v>0</v>
      </c>
      <c r="H59" s="43">
        <f t="shared" si="3"/>
        <v>602.70000000000005</v>
      </c>
      <c r="I59" s="43">
        <f t="shared" si="4"/>
        <v>0</v>
      </c>
      <c r="J59" s="41">
        <v>121.2</v>
      </c>
      <c r="K59" s="43">
        <v>0</v>
      </c>
      <c r="L59" s="42">
        <v>0</v>
      </c>
      <c r="M59" s="43">
        <v>121.2</v>
      </c>
      <c r="N59" s="42">
        <v>0</v>
      </c>
      <c r="O59" s="41">
        <v>120.1</v>
      </c>
      <c r="P59" s="43">
        <v>0</v>
      </c>
      <c r="Q59" s="42">
        <v>0</v>
      </c>
      <c r="R59" s="43">
        <v>120.1</v>
      </c>
      <c r="S59" s="42">
        <v>0</v>
      </c>
      <c r="T59" s="41">
        <v>120.1</v>
      </c>
      <c r="U59" s="43">
        <v>0</v>
      </c>
      <c r="V59" s="42">
        <v>0</v>
      </c>
      <c r="W59" s="43">
        <v>120.1</v>
      </c>
      <c r="X59" s="42">
        <v>0</v>
      </c>
      <c r="Y59" s="41">
        <v>120.1</v>
      </c>
      <c r="Z59" s="43">
        <v>0</v>
      </c>
      <c r="AA59" s="42">
        <v>0</v>
      </c>
      <c r="AB59" s="43">
        <v>120.1</v>
      </c>
      <c r="AC59" s="42">
        <v>0</v>
      </c>
      <c r="AD59" s="41">
        <v>121.2</v>
      </c>
      <c r="AE59" s="41">
        <v>0</v>
      </c>
      <c r="AF59" s="42">
        <v>0</v>
      </c>
      <c r="AG59" s="43">
        <v>121.2</v>
      </c>
      <c r="AH59" s="42">
        <v>0</v>
      </c>
      <c r="AI59" s="16">
        <f t="shared" si="42"/>
        <v>0</v>
      </c>
      <c r="AJ59" s="23">
        <v>0</v>
      </c>
      <c r="AK59" s="23">
        <v>0</v>
      </c>
      <c r="AL59" s="23">
        <v>0</v>
      </c>
      <c r="AM59" s="23">
        <v>0</v>
      </c>
    </row>
    <row r="60" spans="1:40" s="15" customFormat="1" ht="117.75" customHeight="1" outlineLevel="2" x14ac:dyDescent="0.25">
      <c r="A60" s="51" t="s">
        <v>48</v>
      </c>
      <c r="B60" s="19" t="s">
        <v>56</v>
      </c>
      <c r="C60" s="29" t="s">
        <v>6</v>
      </c>
      <c r="D60" s="29" t="s">
        <v>6</v>
      </c>
      <c r="E60" s="41">
        <f>F60+G60+H60+I60</f>
        <v>20816.8</v>
      </c>
      <c r="F60" s="43">
        <f t="shared" si="1"/>
        <v>0</v>
      </c>
      <c r="G60" s="43">
        <f t="shared" si="2"/>
        <v>0</v>
      </c>
      <c r="H60" s="43">
        <f t="shared" si="3"/>
        <v>20816.8</v>
      </c>
      <c r="I60" s="43">
        <f t="shared" si="4"/>
        <v>0</v>
      </c>
      <c r="J60" s="41">
        <f>K60+L60+M60+N60</f>
        <v>3855.4</v>
      </c>
      <c r="K60" s="43">
        <v>0</v>
      </c>
      <c r="L60" s="44">
        <v>0</v>
      </c>
      <c r="M60" s="44">
        <f>ROUND(3700*1.042,1)</f>
        <v>3855.4</v>
      </c>
      <c r="N60" s="40">
        <v>0</v>
      </c>
      <c r="O60" s="40">
        <f>P60+Q60+R60</f>
        <v>3994.2</v>
      </c>
      <c r="P60" s="44">
        <v>0</v>
      </c>
      <c r="Q60" s="44">
        <v>0</v>
      </c>
      <c r="R60" s="44">
        <f>ROUND(M60*1.036,1)</f>
        <v>3994.2</v>
      </c>
      <c r="S60" s="44">
        <v>0</v>
      </c>
      <c r="T60" s="40">
        <f>U60+V60+W60+X60</f>
        <v>4154</v>
      </c>
      <c r="U60" s="44">
        <v>0</v>
      </c>
      <c r="V60" s="44">
        <f>ROUND(Q60*1.04,1)</f>
        <v>0</v>
      </c>
      <c r="W60" s="44">
        <f>ROUND(R60*1.04,1)</f>
        <v>4154</v>
      </c>
      <c r="X60" s="44">
        <v>0</v>
      </c>
      <c r="Y60" s="40">
        <f>Z60+AA60+AB60+AC60</f>
        <v>4320.2</v>
      </c>
      <c r="Z60" s="44">
        <v>0</v>
      </c>
      <c r="AA60" s="44">
        <f>ROUND(V60*1.04,1)</f>
        <v>0</v>
      </c>
      <c r="AB60" s="44">
        <f>ROUND(W60*1.04,1)</f>
        <v>4320.2</v>
      </c>
      <c r="AC60" s="44">
        <v>0</v>
      </c>
      <c r="AD60" s="40">
        <f>AE60+AF60+AG60+AH60</f>
        <v>4493</v>
      </c>
      <c r="AE60" s="44">
        <v>0</v>
      </c>
      <c r="AF60" s="44">
        <f>ROUND(AA60*1.04,1)</f>
        <v>0</v>
      </c>
      <c r="AG60" s="44">
        <f>ROUND(AB60*1.04,1)</f>
        <v>4493</v>
      </c>
      <c r="AH60" s="45">
        <v>0</v>
      </c>
      <c r="AI60" s="36">
        <f t="shared" ref="AI60:AI74" si="93">SUM(AJ60:AM60)</f>
        <v>50.5</v>
      </c>
      <c r="AJ60" s="37"/>
      <c r="AK60" s="37">
        <v>0</v>
      </c>
      <c r="AL60" s="37">
        <v>50.5</v>
      </c>
      <c r="AM60" s="38">
        <v>0</v>
      </c>
      <c r="AN60" s="39"/>
    </row>
    <row r="61" spans="1:40" s="15" customFormat="1" ht="68.25" customHeight="1" outlineLevel="2" x14ac:dyDescent="0.25">
      <c r="A61" s="71" t="s">
        <v>50</v>
      </c>
      <c r="B61" s="79" t="s">
        <v>95</v>
      </c>
      <c r="C61" s="80"/>
      <c r="D61" s="81"/>
      <c r="E61" s="35">
        <f t="shared" si="89"/>
        <v>53415.899999999994</v>
      </c>
      <c r="F61" s="54">
        <f t="shared" si="1"/>
        <v>0</v>
      </c>
      <c r="G61" s="54">
        <f t="shared" si="2"/>
        <v>0</v>
      </c>
      <c r="H61" s="54">
        <f t="shared" si="3"/>
        <v>53415.899999999994</v>
      </c>
      <c r="I61" s="54">
        <f t="shared" si="4"/>
        <v>0</v>
      </c>
      <c r="J61" s="55">
        <f t="shared" ref="J61:AM61" si="94">J62+J66</f>
        <v>9136.4</v>
      </c>
      <c r="K61" s="56">
        <f t="shared" si="94"/>
        <v>0</v>
      </c>
      <c r="L61" s="55">
        <f t="shared" si="94"/>
        <v>0</v>
      </c>
      <c r="M61" s="55">
        <f t="shared" si="94"/>
        <v>9136.4</v>
      </c>
      <c r="N61" s="55">
        <f t="shared" si="94"/>
        <v>0</v>
      </c>
      <c r="O61" s="55">
        <f t="shared" si="94"/>
        <v>10655.599999999999</v>
      </c>
      <c r="P61" s="56">
        <f t="shared" si="94"/>
        <v>0</v>
      </c>
      <c r="Q61" s="55">
        <f t="shared" si="94"/>
        <v>0</v>
      </c>
      <c r="R61" s="55">
        <f t="shared" si="94"/>
        <v>10655.599999999999</v>
      </c>
      <c r="S61" s="56">
        <f t="shared" si="94"/>
        <v>0</v>
      </c>
      <c r="T61" s="55">
        <f t="shared" si="94"/>
        <v>12497.5</v>
      </c>
      <c r="U61" s="56">
        <f t="shared" si="94"/>
        <v>0</v>
      </c>
      <c r="V61" s="55">
        <f t="shared" si="94"/>
        <v>0</v>
      </c>
      <c r="W61" s="55">
        <f t="shared" si="94"/>
        <v>12497.5</v>
      </c>
      <c r="X61" s="55">
        <f t="shared" si="94"/>
        <v>0</v>
      </c>
      <c r="Y61" s="55">
        <f t="shared" si="94"/>
        <v>10888.399999999998</v>
      </c>
      <c r="Z61" s="56">
        <f t="shared" si="94"/>
        <v>0</v>
      </c>
      <c r="AA61" s="55">
        <f t="shared" si="94"/>
        <v>0</v>
      </c>
      <c r="AB61" s="55">
        <f t="shared" si="94"/>
        <v>10888.399999999998</v>
      </c>
      <c r="AC61" s="55">
        <f t="shared" si="94"/>
        <v>0</v>
      </c>
      <c r="AD61" s="55">
        <f t="shared" si="94"/>
        <v>10238</v>
      </c>
      <c r="AE61" s="55">
        <f t="shared" si="94"/>
        <v>0</v>
      </c>
      <c r="AF61" s="55">
        <f t="shared" si="94"/>
        <v>0</v>
      </c>
      <c r="AG61" s="55">
        <f t="shared" si="94"/>
        <v>10238</v>
      </c>
      <c r="AH61" s="55">
        <f t="shared" si="94"/>
        <v>0</v>
      </c>
      <c r="AI61" s="27">
        <f t="shared" si="94"/>
        <v>22.6</v>
      </c>
      <c r="AJ61" s="27">
        <f t="shared" si="94"/>
        <v>0</v>
      </c>
      <c r="AK61" s="27">
        <f t="shared" si="94"/>
        <v>0</v>
      </c>
      <c r="AL61" s="27">
        <f t="shared" si="94"/>
        <v>22.6</v>
      </c>
      <c r="AM61" s="27">
        <f t="shared" si="94"/>
        <v>0</v>
      </c>
    </row>
    <row r="62" spans="1:40" s="18" customFormat="1" ht="75" customHeight="1" outlineLevel="2" x14ac:dyDescent="0.25">
      <c r="A62" s="53" t="s">
        <v>51</v>
      </c>
      <c r="B62" s="82" t="s">
        <v>96</v>
      </c>
      <c r="C62" s="83"/>
      <c r="D62" s="84"/>
      <c r="E62" s="41">
        <f t="shared" ref="E62:I62" si="95">E63+E64+E65</f>
        <v>11217.7</v>
      </c>
      <c r="F62" s="41">
        <f t="shared" si="95"/>
        <v>0</v>
      </c>
      <c r="G62" s="41">
        <f t="shared" si="95"/>
        <v>0</v>
      </c>
      <c r="H62" s="41">
        <f t="shared" si="95"/>
        <v>11217.7</v>
      </c>
      <c r="I62" s="41">
        <f t="shared" si="95"/>
        <v>0</v>
      </c>
      <c r="J62" s="41">
        <f>J63+J64+J65</f>
        <v>4375.8</v>
      </c>
      <c r="K62" s="41">
        <f t="shared" ref="K62:N62" si="96">K63+K64+K65</f>
        <v>0</v>
      </c>
      <c r="L62" s="41">
        <f t="shared" si="96"/>
        <v>0</v>
      </c>
      <c r="M62" s="41">
        <f t="shared" si="96"/>
        <v>4375.8</v>
      </c>
      <c r="N62" s="41">
        <f t="shared" si="96"/>
        <v>0</v>
      </c>
      <c r="O62" s="41">
        <f t="shared" ref="O62" si="97">O63+O64+O65</f>
        <v>3368.4</v>
      </c>
      <c r="P62" s="41">
        <f t="shared" ref="P62" si="98">P63+P64+P65</f>
        <v>0</v>
      </c>
      <c r="Q62" s="41">
        <f t="shared" ref="Q62" si="99">Q63+Q64+Q65</f>
        <v>0</v>
      </c>
      <c r="R62" s="41">
        <f t="shared" ref="R62" si="100">R63+R64+R65</f>
        <v>3368.4</v>
      </c>
      <c r="S62" s="41">
        <f t="shared" ref="S62" si="101">S63+S64+S65</f>
        <v>0</v>
      </c>
      <c r="T62" s="41">
        <f t="shared" ref="T62" si="102">T63+T64+T65</f>
        <v>3473.5</v>
      </c>
      <c r="U62" s="41">
        <f t="shared" ref="U62" si="103">U63+U64+U65</f>
        <v>0</v>
      </c>
      <c r="V62" s="41">
        <f t="shared" ref="V62" si="104">V63+V64+V65</f>
        <v>0</v>
      </c>
      <c r="W62" s="41">
        <f t="shared" ref="W62" si="105">W63+W64+W65</f>
        <v>3473.5</v>
      </c>
      <c r="X62" s="41">
        <f t="shared" ref="X62" si="106">X63+X64+X65</f>
        <v>0</v>
      </c>
      <c r="Y62" s="41">
        <f t="shared" ref="Y62" si="107">Y63+Y64+Y65</f>
        <v>0</v>
      </c>
      <c r="Z62" s="41">
        <f t="shared" ref="Z62" si="108">Z63+Z64+Z65</f>
        <v>0</v>
      </c>
      <c r="AA62" s="41">
        <f t="shared" ref="AA62" si="109">AA63+AA64+AA65</f>
        <v>0</v>
      </c>
      <c r="AB62" s="41">
        <f t="shared" ref="AB62" si="110">AB63+AB64+AB65</f>
        <v>0</v>
      </c>
      <c r="AC62" s="41">
        <f t="shared" ref="AC62" si="111">AC63+AC64+AC65</f>
        <v>0</v>
      </c>
      <c r="AD62" s="41">
        <f t="shared" ref="AD62" si="112">AD63+AD64+AD65</f>
        <v>0</v>
      </c>
      <c r="AE62" s="41">
        <f t="shared" ref="AE62" si="113">AE63+AE64+AE65</f>
        <v>0</v>
      </c>
      <c r="AF62" s="41">
        <f t="shared" ref="AF62" si="114">AF63+AF64+AF65</f>
        <v>0</v>
      </c>
      <c r="AG62" s="41">
        <f t="shared" ref="AG62" si="115">AG63+AG64+AG65</f>
        <v>0</v>
      </c>
      <c r="AH62" s="41">
        <f t="shared" ref="AH62" si="116">AH63+AH64+AH65</f>
        <v>0</v>
      </c>
      <c r="AI62" s="26">
        <f t="shared" si="93"/>
        <v>22.6</v>
      </c>
      <c r="AJ62" s="26"/>
      <c r="AK62" s="26">
        <v>0</v>
      </c>
      <c r="AL62" s="26">
        <v>22.6</v>
      </c>
      <c r="AM62" s="47">
        <v>0</v>
      </c>
    </row>
    <row r="63" spans="1:40" s="15" customFormat="1" ht="47.25" outlineLevel="2" x14ac:dyDescent="0.25">
      <c r="A63" s="51" t="s">
        <v>53</v>
      </c>
      <c r="B63" s="28" t="s">
        <v>21</v>
      </c>
      <c r="C63" s="29" t="s">
        <v>6</v>
      </c>
      <c r="D63" s="29" t="s">
        <v>6</v>
      </c>
      <c r="E63" s="41">
        <f t="shared" si="89"/>
        <v>4375.8</v>
      </c>
      <c r="F63" s="43">
        <f t="shared" si="1"/>
        <v>0</v>
      </c>
      <c r="G63" s="43">
        <f t="shared" si="2"/>
        <v>0</v>
      </c>
      <c r="H63" s="43">
        <f t="shared" si="3"/>
        <v>4375.8</v>
      </c>
      <c r="I63" s="43">
        <f t="shared" si="4"/>
        <v>0</v>
      </c>
      <c r="J63" s="41">
        <v>4375.8</v>
      </c>
      <c r="K63" s="43">
        <v>0</v>
      </c>
      <c r="L63" s="44">
        <v>0</v>
      </c>
      <c r="M63" s="44">
        <v>4375.8</v>
      </c>
      <c r="N63" s="44">
        <v>0</v>
      </c>
      <c r="O63" s="40">
        <v>0</v>
      </c>
      <c r="P63" s="44">
        <v>0</v>
      </c>
      <c r="Q63" s="44">
        <v>0</v>
      </c>
      <c r="R63" s="44">
        <v>0</v>
      </c>
      <c r="S63" s="44">
        <v>0</v>
      </c>
      <c r="T63" s="40">
        <v>0</v>
      </c>
      <c r="U63" s="44">
        <v>0</v>
      </c>
      <c r="V63" s="44">
        <v>0</v>
      </c>
      <c r="W63" s="44">
        <v>0</v>
      </c>
      <c r="X63" s="43">
        <v>0</v>
      </c>
      <c r="Y63" s="41">
        <v>0</v>
      </c>
      <c r="Z63" s="43">
        <v>0</v>
      </c>
      <c r="AA63" s="43">
        <v>0</v>
      </c>
      <c r="AB63" s="44">
        <v>0</v>
      </c>
      <c r="AC63" s="44">
        <v>0</v>
      </c>
      <c r="AD63" s="40">
        <v>0</v>
      </c>
      <c r="AE63" s="40">
        <v>0</v>
      </c>
      <c r="AF63" s="44">
        <v>0</v>
      </c>
      <c r="AG63" s="44">
        <v>0</v>
      </c>
      <c r="AH63" s="44">
        <v>0</v>
      </c>
      <c r="AI63" s="26"/>
      <c r="AJ63" s="25"/>
      <c r="AK63" s="25"/>
      <c r="AL63" s="25"/>
      <c r="AM63" s="23"/>
    </row>
    <row r="64" spans="1:40" s="15" customFormat="1" ht="47.25" outlineLevel="2" x14ac:dyDescent="0.25">
      <c r="A64" s="51" t="s">
        <v>54</v>
      </c>
      <c r="B64" s="28" t="s">
        <v>27</v>
      </c>
      <c r="C64" s="29" t="s">
        <v>6</v>
      </c>
      <c r="D64" s="29" t="s">
        <v>6</v>
      </c>
      <c r="E64" s="41">
        <f t="shared" si="89"/>
        <v>3368.4</v>
      </c>
      <c r="F64" s="43">
        <f t="shared" si="1"/>
        <v>0</v>
      </c>
      <c r="G64" s="43">
        <f t="shared" si="2"/>
        <v>0</v>
      </c>
      <c r="H64" s="43">
        <f t="shared" si="3"/>
        <v>3368.4</v>
      </c>
      <c r="I64" s="43">
        <f t="shared" si="4"/>
        <v>0</v>
      </c>
      <c r="J64" s="41">
        <v>0</v>
      </c>
      <c r="K64" s="43">
        <v>0</v>
      </c>
      <c r="L64" s="44">
        <v>0</v>
      </c>
      <c r="M64" s="44">
        <v>0</v>
      </c>
      <c r="N64" s="44">
        <v>0</v>
      </c>
      <c r="O64" s="40">
        <v>3368.4</v>
      </c>
      <c r="P64" s="44">
        <v>0</v>
      </c>
      <c r="Q64" s="44">
        <v>0</v>
      </c>
      <c r="R64" s="44">
        <v>3368.4</v>
      </c>
      <c r="S64" s="44">
        <v>0</v>
      </c>
      <c r="T64" s="40">
        <v>0</v>
      </c>
      <c r="U64" s="44">
        <v>0</v>
      </c>
      <c r="V64" s="44">
        <v>0</v>
      </c>
      <c r="W64" s="44">
        <v>0</v>
      </c>
      <c r="X64" s="43">
        <v>0</v>
      </c>
      <c r="Y64" s="41">
        <v>0</v>
      </c>
      <c r="Z64" s="43">
        <v>0</v>
      </c>
      <c r="AA64" s="43">
        <v>0</v>
      </c>
      <c r="AB64" s="44">
        <v>0</v>
      </c>
      <c r="AC64" s="44">
        <v>0</v>
      </c>
      <c r="AD64" s="40">
        <v>0</v>
      </c>
      <c r="AE64" s="40">
        <v>0</v>
      </c>
      <c r="AF64" s="44">
        <v>0</v>
      </c>
      <c r="AG64" s="44">
        <v>0</v>
      </c>
      <c r="AH64" s="44">
        <v>0</v>
      </c>
      <c r="AI64" s="26">
        <f t="shared" si="93"/>
        <v>355.1</v>
      </c>
      <c r="AJ64" s="25"/>
      <c r="AK64" s="25">
        <v>0</v>
      </c>
      <c r="AL64" s="25">
        <v>355.1</v>
      </c>
      <c r="AM64" s="23">
        <v>0</v>
      </c>
    </row>
    <row r="65" spans="1:39" s="15" customFormat="1" ht="47.25" outlineLevel="2" x14ac:dyDescent="0.25">
      <c r="A65" s="51" t="s">
        <v>55</v>
      </c>
      <c r="B65" s="28" t="s">
        <v>17</v>
      </c>
      <c r="C65" s="29" t="s">
        <v>6</v>
      </c>
      <c r="D65" s="29" t="s">
        <v>6</v>
      </c>
      <c r="E65" s="41">
        <f t="shared" si="89"/>
        <v>3473.5</v>
      </c>
      <c r="F65" s="43">
        <f t="shared" si="1"/>
        <v>0</v>
      </c>
      <c r="G65" s="43">
        <f t="shared" si="2"/>
        <v>0</v>
      </c>
      <c r="H65" s="43">
        <f t="shared" si="3"/>
        <v>3473.5</v>
      </c>
      <c r="I65" s="43">
        <f t="shared" si="4"/>
        <v>0</v>
      </c>
      <c r="J65" s="41">
        <v>0</v>
      </c>
      <c r="K65" s="43">
        <v>0</v>
      </c>
      <c r="L65" s="44">
        <v>0</v>
      </c>
      <c r="M65" s="44">
        <v>0</v>
      </c>
      <c r="N65" s="44">
        <v>0</v>
      </c>
      <c r="O65" s="40">
        <v>0</v>
      </c>
      <c r="P65" s="44">
        <v>0</v>
      </c>
      <c r="Q65" s="44">
        <v>0</v>
      </c>
      <c r="R65" s="44">
        <v>0</v>
      </c>
      <c r="S65" s="44">
        <v>0</v>
      </c>
      <c r="T65" s="40">
        <v>3473.5</v>
      </c>
      <c r="U65" s="44">
        <v>0</v>
      </c>
      <c r="V65" s="44">
        <v>0</v>
      </c>
      <c r="W65" s="44">
        <v>3473.5</v>
      </c>
      <c r="X65" s="43">
        <v>0</v>
      </c>
      <c r="Y65" s="41">
        <v>0</v>
      </c>
      <c r="Z65" s="43">
        <v>0</v>
      </c>
      <c r="AA65" s="43">
        <v>0</v>
      </c>
      <c r="AB65" s="44">
        <v>0</v>
      </c>
      <c r="AC65" s="44">
        <v>0</v>
      </c>
      <c r="AD65" s="40">
        <v>0</v>
      </c>
      <c r="AE65" s="40">
        <v>0</v>
      </c>
      <c r="AF65" s="44">
        <v>0</v>
      </c>
      <c r="AG65" s="44">
        <v>0</v>
      </c>
      <c r="AH65" s="44">
        <v>0</v>
      </c>
      <c r="AI65" s="26">
        <f t="shared" si="93"/>
        <v>266.89999999999998</v>
      </c>
      <c r="AJ65" s="25"/>
      <c r="AK65" s="25">
        <v>0</v>
      </c>
      <c r="AL65" s="25">
        <v>266.89999999999998</v>
      </c>
      <c r="AM65" s="23">
        <v>0</v>
      </c>
    </row>
    <row r="66" spans="1:39" s="18" customFormat="1" ht="78.75" customHeight="1" outlineLevel="2" x14ac:dyDescent="0.25">
      <c r="A66" s="53" t="s">
        <v>52</v>
      </c>
      <c r="B66" s="82" t="s">
        <v>97</v>
      </c>
      <c r="C66" s="83"/>
      <c r="D66" s="84"/>
      <c r="E66" s="41">
        <f>SUM(E67:E72)</f>
        <v>42198.2</v>
      </c>
      <c r="F66" s="41">
        <f t="shared" ref="F66:AH66" si="117">SUM(F67:F72)</f>
        <v>0</v>
      </c>
      <c r="G66" s="41">
        <f t="shared" si="117"/>
        <v>0</v>
      </c>
      <c r="H66" s="41">
        <f t="shared" si="117"/>
        <v>42198.2</v>
      </c>
      <c r="I66" s="41">
        <f t="shared" si="117"/>
        <v>0</v>
      </c>
      <c r="J66" s="41">
        <f t="shared" si="117"/>
        <v>4760.5999999999995</v>
      </c>
      <c r="K66" s="41">
        <f t="shared" si="117"/>
        <v>0</v>
      </c>
      <c r="L66" s="41">
        <f t="shared" si="117"/>
        <v>0</v>
      </c>
      <c r="M66" s="41">
        <f t="shared" si="117"/>
        <v>4760.5999999999995</v>
      </c>
      <c r="N66" s="41">
        <f t="shared" si="117"/>
        <v>0</v>
      </c>
      <c r="O66" s="41">
        <f t="shared" si="117"/>
        <v>7287.1999999999989</v>
      </c>
      <c r="P66" s="41">
        <f t="shared" si="117"/>
        <v>0</v>
      </c>
      <c r="Q66" s="41">
        <f t="shared" si="117"/>
        <v>0</v>
      </c>
      <c r="R66" s="41">
        <f t="shared" si="117"/>
        <v>7287.1999999999989</v>
      </c>
      <c r="S66" s="41">
        <f t="shared" si="117"/>
        <v>0</v>
      </c>
      <c r="T66" s="41">
        <f t="shared" si="117"/>
        <v>9024</v>
      </c>
      <c r="U66" s="41">
        <f t="shared" si="117"/>
        <v>0</v>
      </c>
      <c r="V66" s="41">
        <f t="shared" si="117"/>
        <v>0</v>
      </c>
      <c r="W66" s="41">
        <f t="shared" si="117"/>
        <v>9024</v>
      </c>
      <c r="X66" s="41">
        <f t="shared" si="117"/>
        <v>0</v>
      </c>
      <c r="Y66" s="41">
        <f t="shared" si="117"/>
        <v>10888.399999999998</v>
      </c>
      <c r="Z66" s="41">
        <f t="shared" si="117"/>
        <v>0</v>
      </c>
      <c r="AA66" s="41">
        <f t="shared" si="117"/>
        <v>0</v>
      </c>
      <c r="AB66" s="41">
        <f t="shared" si="117"/>
        <v>10888.399999999998</v>
      </c>
      <c r="AC66" s="41">
        <f t="shared" si="117"/>
        <v>0</v>
      </c>
      <c r="AD66" s="41">
        <f t="shared" si="117"/>
        <v>10238</v>
      </c>
      <c r="AE66" s="41">
        <f t="shared" si="117"/>
        <v>0</v>
      </c>
      <c r="AF66" s="41">
        <f t="shared" si="117"/>
        <v>0</v>
      </c>
      <c r="AG66" s="41">
        <f t="shared" si="117"/>
        <v>10238</v>
      </c>
      <c r="AH66" s="41">
        <f t="shared" si="117"/>
        <v>0</v>
      </c>
      <c r="AI66" s="26"/>
      <c r="AJ66" s="26"/>
      <c r="AK66" s="26"/>
      <c r="AL66" s="26"/>
      <c r="AM66" s="47"/>
    </row>
    <row r="67" spans="1:39" s="15" customFormat="1" ht="33" outlineLevel="2" x14ac:dyDescent="0.25">
      <c r="A67" s="51" t="s">
        <v>140</v>
      </c>
      <c r="B67" s="19" t="s">
        <v>38</v>
      </c>
      <c r="C67" s="29" t="s">
        <v>6</v>
      </c>
      <c r="D67" s="29" t="s">
        <v>28</v>
      </c>
      <c r="E67" s="41">
        <f t="shared" si="89"/>
        <v>10617.8</v>
      </c>
      <c r="F67" s="43">
        <f t="shared" si="1"/>
        <v>0</v>
      </c>
      <c r="G67" s="43">
        <f t="shared" si="2"/>
        <v>0</v>
      </c>
      <c r="H67" s="43">
        <f t="shared" si="3"/>
        <v>10617.8</v>
      </c>
      <c r="I67" s="43">
        <f t="shared" si="4"/>
        <v>0</v>
      </c>
      <c r="J67" s="41">
        <f>K67+L67+M67+N67</f>
        <v>1772.8</v>
      </c>
      <c r="K67" s="43">
        <v>0</v>
      </c>
      <c r="L67" s="44">
        <v>0</v>
      </c>
      <c r="M67" s="44">
        <v>1772.8</v>
      </c>
      <c r="N67" s="44">
        <v>0</v>
      </c>
      <c r="O67" s="40">
        <v>2171.6999999999998</v>
      </c>
      <c r="P67" s="44">
        <v>0</v>
      </c>
      <c r="Q67" s="44">
        <v>0</v>
      </c>
      <c r="R67" s="43">
        <v>2171.6999999999998</v>
      </c>
      <c r="S67" s="44">
        <v>0</v>
      </c>
      <c r="T67" s="40">
        <v>2258.4</v>
      </c>
      <c r="U67" s="44">
        <v>0</v>
      </c>
      <c r="V67" s="44">
        <v>0</v>
      </c>
      <c r="W67" s="43">
        <v>2258.4</v>
      </c>
      <c r="X67" s="43">
        <v>0</v>
      </c>
      <c r="Y67" s="40">
        <v>2348.9</v>
      </c>
      <c r="Z67" s="44">
        <v>0</v>
      </c>
      <c r="AA67" s="44">
        <v>0</v>
      </c>
      <c r="AB67" s="43">
        <v>2348.9</v>
      </c>
      <c r="AC67" s="43">
        <v>0</v>
      </c>
      <c r="AD67" s="40">
        <v>2066</v>
      </c>
      <c r="AE67" s="44">
        <v>0</v>
      </c>
      <c r="AF67" s="44">
        <v>0</v>
      </c>
      <c r="AG67" s="43">
        <v>2066</v>
      </c>
      <c r="AH67" s="43">
        <v>0</v>
      </c>
      <c r="AI67" s="26">
        <f t="shared" si="93"/>
        <v>323.60000000000002</v>
      </c>
      <c r="AJ67" s="25"/>
      <c r="AK67" s="25">
        <v>0</v>
      </c>
      <c r="AL67" s="25">
        <v>323.60000000000002</v>
      </c>
      <c r="AM67" s="23">
        <v>0</v>
      </c>
    </row>
    <row r="68" spans="1:39" s="15" customFormat="1" ht="33" outlineLevel="2" x14ac:dyDescent="0.25">
      <c r="A68" s="51" t="s">
        <v>141</v>
      </c>
      <c r="B68" s="19" t="s">
        <v>23</v>
      </c>
      <c r="C68" s="29" t="s">
        <v>6</v>
      </c>
      <c r="D68" s="29" t="s">
        <v>28</v>
      </c>
      <c r="E68" s="41">
        <f t="shared" si="89"/>
        <v>7895.4</v>
      </c>
      <c r="F68" s="43">
        <f t="shared" si="1"/>
        <v>0</v>
      </c>
      <c r="G68" s="43">
        <f t="shared" si="2"/>
        <v>0</v>
      </c>
      <c r="H68" s="43">
        <f t="shared" si="3"/>
        <v>7895.4</v>
      </c>
      <c r="I68" s="43">
        <f t="shared" si="4"/>
        <v>0</v>
      </c>
      <c r="J68" s="41">
        <f>K68+L68+M68+N68</f>
        <v>1341.6</v>
      </c>
      <c r="K68" s="43">
        <v>0</v>
      </c>
      <c r="L68" s="44">
        <v>0</v>
      </c>
      <c r="M68" s="44">
        <v>1341.6</v>
      </c>
      <c r="N68" s="44">
        <v>0</v>
      </c>
      <c r="O68" s="40">
        <v>1598.7</v>
      </c>
      <c r="P68" s="44">
        <v>0</v>
      </c>
      <c r="Q68" s="44">
        <v>0</v>
      </c>
      <c r="R68" s="43">
        <v>1598.7</v>
      </c>
      <c r="S68" s="44">
        <v>0</v>
      </c>
      <c r="T68" s="40">
        <f>U68+V68+W68+X68</f>
        <v>1662.6</v>
      </c>
      <c r="U68" s="44">
        <v>0</v>
      </c>
      <c r="V68" s="44">
        <v>0</v>
      </c>
      <c r="W68" s="43">
        <f>ROUND(R68*1.04,1)</f>
        <v>1662.6</v>
      </c>
      <c r="X68" s="43">
        <v>0</v>
      </c>
      <c r="Y68" s="40">
        <f>Z68+AA68+AB68+AC68</f>
        <v>1729.1</v>
      </c>
      <c r="Z68" s="44">
        <v>0</v>
      </c>
      <c r="AA68" s="44">
        <v>0</v>
      </c>
      <c r="AB68" s="43">
        <f>ROUND(W68*1.04,1)</f>
        <v>1729.1</v>
      </c>
      <c r="AC68" s="43">
        <v>0</v>
      </c>
      <c r="AD68" s="40">
        <v>1563.4</v>
      </c>
      <c r="AE68" s="44">
        <v>0</v>
      </c>
      <c r="AF68" s="44">
        <v>0</v>
      </c>
      <c r="AG68" s="43">
        <v>1563.4</v>
      </c>
      <c r="AH68" s="43">
        <v>0</v>
      </c>
      <c r="AI68" s="26">
        <f t="shared" si="93"/>
        <v>373.9</v>
      </c>
      <c r="AJ68" s="25"/>
      <c r="AK68" s="25">
        <v>0</v>
      </c>
      <c r="AL68" s="25">
        <v>373.9</v>
      </c>
      <c r="AM68" s="23">
        <v>0</v>
      </c>
    </row>
    <row r="69" spans="1:39" s="15" customFormat="1" ht="33" outlineLevel="2" x14ac:dyDescent="0.25">
      <c r="A69" s="51" t="s">
        <v>142</v>
      </c>
      <c r="B69" s="19" t="s">
        <v>20</v>
      </c>
      <c r="C69" s="29" t="s">
        <v>6</v>
      </c>
      <c r="D69" s="29" t="s">
        <v>28</v>
      </c>
      <c r="E69" s="41">
        <f t="shared" si="89"/>
        <v>9664</v>
      </c>
      <c r="F69" s="43">
        <f t="shared" ref="F69:F72" si="118">K69+P69+U69+Z69+AE69</f>
        <v>0</v>
      </c>
      <c r="G69" s="43">
        <f t="shared" ref="G69:G72" si="119">L69+Q69+V69+AA69+AF69</f>
        <v>0</v>
      </c>
      <c r="H69" s="43">
        <f t="shared" ref="H69:H72" si="120">M69+R69+W69+AB69+AG69</f>
        <v>9664</v>
      </c>
      <c r="I69" s="43">
        <f t="shared" ref="I69:I72" si="121">N69+S69+X69+AC69+AH69</f>
        <v>0</v>
      </c>
      <c r="J69" s="41">
        <v>1646.2</v>
      </c>
      <c r="K69" s="43">
        <v>0</v>
      </c>
      <c r="L69" s="44">
        <v>0</v>
      </c>
      <c r="M69" s="44">
        <v>1646.2</v>
      </c>
      <c r="N69" s="44">
        <v>0</v>
      </c>
      <c r="O69" s="40">
        <v>1953.9</v>
      </c>
      <c r="P69" s="44">
        <v>0</v>
      </c>
      <c r="Q69" s="44">
        <v>0</v>
      </c>
      <c r="R69" s="43">
        <v>1953.9</v>
      </c>
      <c r="S69" s="44">
        <v>0</v>
      </c>
      <c r="T69" s="40">
        <v>2032.1</v>
      </c>
      <c r="U69" s="44">
        <v>0</v>
      </c>
      <c r="V69" s="44">
        <v>0</v>
      </c>
      <c r="W69" s="43">
        <v>2032.1</v>
      </c>
      <c r="X69" s="43">
        <v>0</v>
      </c>
      <c r="Y69" s="40">
        <v>2113.4</v>
      </c>
      <c r="Z69" s="44">
        <v>0</v>
      </c>
      <c r="AA69" s="44">
        <v>0</v>
      </c>
      <c r="AB69" s="43">
        <v>2113.4</v>
      </c>
      <c r="AC69" s="43">
        <v>0</v>
      </c>
      <c r="AD69" s="40">
        <v>1918.4</v>
      </c>
      <c r="AE69" s="44">
        <v>0</v>
      </c>
      <c r="AF69" s="44">
        <v>0</v>
      </c>
      <c r="AG69" s="43">
        <v>1918.4</v>
      </c>
      <c r="AH69" s="43">
        <v>0</v>
      </c>
      <c r="AI69" s="26"/>
      <c r="AJ69" s="25"/>
      <c r="AK69" s="25"/>
      <c r="AL69" s="25"/>
      <c r="AM69" s="23"/>
    </row>
    <row r="70" spans="1:39" s="15" customFormat="1" ht="33" outlineLevel="2" x14ac:dyDescent="0.25">
      <c r="A70" s="51" t="s">
        <v>138</v>
      </c>
      <c r="B70" s="19" t="s">
        <v>21</v>
      </c>
      <c r="C70" s="29" t="s">
        <v>6</v>
      </c>
      <c r="D70" s="29" t="s">
        <v>28</v>
      </c>
      <c r="E70" s="41">
        <f t="shared" si="89"/>
        <v>6442.1</v>
      </c>
      <c r="F70" s="43">
        <f t="shared" si="118"/>
        <v>0</v>
      </c>
      <c r="G70" s="43">
        <f t="shared" si="119"/>
        <v>0</v>
      </c>
      <c r="H70" s="43">
        <f t="shared" si="120"/>
        <v>6442.1</v>
      </c>
      <c r="I70" s="43">
        <f t="shared" si="121"/>
        <v>0</v>
      </c>
      <c r="J70" s="41">
        <v>0</v>
      </c>
      <c r="K70" s="43">
        <v>0</v>
      </c>
      <c r="L70" s="44">
        <v>0</v>
      </c>
      <c r="M70" s="44">
        <v>0</v>
      </c>
      <c r="N70" s="44">
        <v>0</v>
      </c>
      <c r="O70" s="40">
        <v>1562.9</v>
      </c>
      <c r="P70" s="44">
        <v>0</v>
      </c>
      <c r="Q70" s="44">
        <v>0</v>
      </c>
      <c r="R70" s="43">
        <v>1562.9</v>
      </c>
      <c r="S70" s="44">
        <v>0</v>
      </c>
      <c r="T70" s="40">
        <v>1625.4</v>
      </c>
      <c r="U70" s="44">
        <v>0</v>
      </c>
      <c r="V70" s="44">
        <v>0</v>
      </c>
      <c r="W70" s="43">
        <v>1625.4</v>
      </c>
      <c r="X70" s="43">
        <v>0</v>
      </c>
      <c r="Y70" s="40">
        <v>1690.4</v>
      </c>
      <c r="Z70" s="44">
        <v>0</v>
      </c>
      <c r="AA70" s="44">
        <v>0</v>
      </c>
      <c r="AB70" s="43">
        <v>1690.4</v>
      </c>
      <c r="AC70" s="43">
        <v>0</v>
      </c>
      <c r="AD70" s="40">
        <f>AG70</f>
        <v>1563.4</v>
      </c>
      <c r="AE70" s="44">
        <v>0</v>
      </c>
      <c r="AF70" s="44">
        <v>0</v>
      </c>
      <c r="AG70" s="43">
        <v>1563.4</v>
      </c>
      <c r="AH70" s="43">
        <v>0</v>
      </c>
      <c r="AI70" s="26"/>
      <c r="AJ70" s="25"/>
      <c r="AK70" s="25"/>
      <c r="AL70" s="25"/>
      <c r="AM70" s="23"/>
    </row>
    <row r="71" spans="1:39" s="15" customFormat="1" ht="33" outlineLevel="2" x14ac:dyDescent="0.25">
      <c r="A71" s="51" t="s">
        <v>139</v>
      </c>
      <c r="B71" s="19" t="s">
        <v>27</v>
      </c>
      <c r="C71" s="29" t="s">
        <v>6</v>
      </c>
      <c r="D71" s="29" t="s">
        <v>28</v>
      </c>
      <c r="E71" s="41">
        <f t="shared" si="89"/>
        <v>4512.2000000000007</v>
      </c>
      <c r="F71" s="43">
        <f t="shared" si="118"/>
        <v>0</v>
      </c>
      <c r="G71" s="43">
        <f t="shared" si="119"/>
        <v>0</v>
      </c>
      <c r="H71" s="43">
        <f t="shared" si="120"/>
        <v>4512.2000000000007</v>
      </c>
      <c r="I71" s="43">
        <f t="shared" si="121"/>
        <v>0</v>
      </c>
      <c r="J71" s="41">
        <v>0</v>
      </c>
      <c r="K71" s="43">
        <v>0</v>
      </c>
      <c r="L71" s="44">
        <v>0</v>
      </c>
      <c r="M71" s="44">
        <v>0</v>
      </c>
      <c r="N71" s="44">
        <v>0</v>
      </c>
      <c r="O71" s="41">
        <v>0</v>
      </c>
      <c r="P71" s="43">
        <v>0</v>
      </c>
      <c r="Q71" s="44">
        <v>0</v>
      </c>
      <c r="R71" s="44">
        <v>0</v>
      </c>
      <c r="S71" s="44">
        <v>0</v>
      </c>
      <c r="T71" s="40">
        <f>W71</f>
        <v>1445.5</v>
      </c>
      <c r="U71" s="44">
        <v>0</v>
      </c>
      <c r="V71" s="44">
        <v>0</v>
      </c>
      <c r="W71" s="43">
        <v>1445.5</v>
      </c>
      <c r="X71" s="43">
        <v>0</v>
      </c>
      <c r="Y71" s="40">
        <f>AB71</f>
        <v>1503.3</v>
      </c>
      <c r="Z71" s="44">
        <v>0</v>
      </c>
      <c r="AA71" s="44">
        <v>0</v>
      </c>
      <c r="AB71" s="43">
        <v>1503.3</v>
      </c>
      <c r="AC71" s="43">
        <v>0</v>
      </c>
      <c r="AD71" s="40">
        <f>AG71</f>
        <v>1563.4</v>
      </c>
      <c r="AE71" s="44">
        <v>0</v>
      </c>
      <c r="AF71" s="44">
        <v>0</v>
      </c>
      <c r="AG71" s="43">
        <v>1563.4</v>
      </c>
      <c r="AH71" s="43">
        <v>0</v>
      </c>
      <c r="AI71" s="26"/>
      <c r="AJ71" s="25"/>
      <c r="AK71" s="25"/>
      <c r="AL71" s="25"/>
      <c r="AM71" s="23"/>
    </row>
    <row r="72" spans="1:39" s="15" customFormat="1" ht="33" outlineLevel="2" x14ac:dyDescent="0.25">
      <c r="A72" s="51" t="s">
        <v>143</v>
      </c>
      <c r="B72" s="19" t="s">
        <v>148</v>
      </c>
      <c r="C72" s="29" t="s">
        <v>6</v>
      </c>
      <c r="D72" s="29" t="s">
        <v>28</v>
      </c>
      <c r="E72" s="41">
        <f t="shared" si="89"/>
        <v>3066.7</v>
      </c>
      <c r="F72" s="43">
        <f t="shared" si="118"/>
        <v>0</v>
      </c>
      <c r="G72" s="43">
        <f t="shared" si="119"/>
        <v>0</v>
      </c>
      <c r="H72" s="43">
        <f t="shared" si="120"/>
        <v>3066.7</v>
      </c>
      <c r="I72" s="43">
        <f t="shared" si="121"/>
        <v>0</v>
      </c>
      <c r="J72" s="41">
        <v>0</v>
      </c>
      <c r="K72" s="43">
        <v>0</v>
      </c>
      <c r="L72" s="44">
        <v>0</v>
      </c>
      <c r="M72" s="44">
        <v>0</v>
      </c>
      <c r="N72" s="44">
        <v>0</v>
      </c>
      <c r="O72" s="41">
        <v>0</v>
      </c>
      <c r="P72" s="43">
        <v>0</v>
      </c>
      <c r="Q72" s="44">
        <v>0</v>
      </c>
      <c r="R72" s="44">
        <v>0</v>
      </c>
      <c r="S72" s="44">
        <v>0</v>
      </c>
      <c r="T72" s="41">
        <v>0</v>
      </c>
      <c r="U72" s="43">
        <v>0</v>
      </c>
      <c r="V72" s="44">
        <v>0</v>
      </c>
      <c r="W72" s="44">
        <v>0</v>
      </c>
      <c r="X72" s="44">
        <v>0</v>
      </c>
      <c r="Y72" s="40">
        <f>AB72</f>
        <v>1503.3</v>
      </c>
      <c r="Z72" s="44">
        <v>0</v>
      </c>
      <c r="AA72" s="44">
        <v>0</v>
      </c>
      <c r="AB72" s="43">
        <v>1503.3</v>
      </c>
      <c r="AC72" s="43">
        <v>0</v>
      </c>
      <c r="AD72" s="40">
        <f>AG72</f>
        <v>1563.4</v>
      </c>
      <c r="AE72" s="44">
        <v>0</v>
      </c>
      <c r="AF72" s="44">
        <v>0</v>
      </c>
      <c r="AG72" s="43">
        <v>1563.4</v>
      </c>
      <c r="AH72" s="43">
        <v>0</v>
      </c>
      <c r="AI72" s="26"/>
      <c r="AJ72" s="25"/>
      <c r="AK72" s="25"/>
      <c r="AL72" s="25"/>
      <c r="AM72" s="23"/>
    </row>
    <row r="73" spans="1:39" s="15" customFormat="1" ht="31.5" customHeight="1" outlineLevel="2" x14ac:dyDescent="0.25">
      <c r="A73" s="71" t="s">
        <v>57</v>
      </c>
      <c r="B73" s="79" t="s">
        <v>98</v>
      </c>
      <c r="C73" s="80"/>
      <c r="D73" s="81"/>
      <c r="E73" s="35">
        <f t="shared" si="89"/>
        <v>3538.4000000000005</v>
      </c>
      <c r="F73" s="54">
        <f t="shared" si="1"/>
        <v>0</v>
      </c>
      <c r="G73" s="54">
        <f t="shared" si="2"/>
        <v>0</v>
      </c>
      <c r="H73" s="54">
        <f t="shared" si="3"/>
        <v>3538.4000000000005</v>
      </c>
      <c r="I73" s="54">
        <f t="shared" si="4"/>
        <v>0</v>
      </c>
      <c r="J73" s="55">
        <f t="shared" ref="J73:AH73" si="122">J74+J77+J83</f>
        <v>1072.4000000000001</v>
      </c>
      <c r="K73" s="56">
        <f t="shared" si="122"/>
        <v>0</v>
      </c>
      <c r="L73" s="55">
        <f t="shared" si="122"/>
        <v>0</v>
      </c>
      <c r="M73" s="55">
        <f t="shared" si="122"/>
        <v>1072.4000000000001</v>
      </c>
      <c r="N73" s="55">
        <f t="shared" si="122"/>
        <v>0</v>
      </c>
      <c r="O73" s="55">
        <f t="shared" si="122"/>
        <v>598.20000000000005</v>
      </c>
      <c r="P73" s="56">
        <f t="shared" si="122"/>
        <v>0</v>
      </c>
      <c r="Q73" s="55">
        <f t="shared" si="122"/>
        <v>0</v>
      </c>
      <c r="R73" s="55">
        <f t="shared" si="122"/>
        <v>598.20000000000005</v>
      </c>
      <c r="S73" s="55">
        <f t="shared" si="122"/>
        <v>0</v>
      </c>
      <c r="T73" s="55">
        <f t="shared" si="122"/>
        <v>619</v>
      </c>
      <c r="U73" s="56">
        <f t="shared" si="122"/>
        <v>0</v>
      </c>
      <c r="V73" s="55">
        <f t="shared" si="122"/>
        <v>0</v>
      </c>
      <c r="W73" s="55">
        <f t="shared" si="122"/>
        <v>619</v>
      </c>
      <c r="X73" s="55">
        <f t="shared" si="122"/>
        <v>0</v>
      </c>
      <c r="Y73" s="55">
        <f t="shared" si="122"/>
        <v>640.6</v>
      </c>
      <c r="Z73" s="56">
        <f t="shared" si="122"/>
        <v>0</v>
      </c>
      <c r="AA73" s="55">
        <f t="shared" si="122"/>
        <v>0</v>
      </c>
      <c r="AB73" s="55">
        <f t="shared" si="122"/>
        <v>640.6</v>
      </c>
      <c r="AC73" s="55">
        <f t="shared" si="122"/>
        <v>0</v>
      </c>
      <c r="AD73" s="55">
        <f t="shared" si="122"/>
        <v>608.20000000000005</v>
      </c>
      <c r="AE73" s="55">
        <f t="shared" si="122"/>
        <v>0</v>
      </c>
      <c r="AF73" s="55">
        <f t="shared" si="122"/>
        <v>0</v>
      </c>
      <c r="AG73" s="55">
        <f t="shared" si="122"/>
        <v>608.20000000000005</v>
      </c>
      <c r="AH73" s="55">
        <f t="shared" si="122"/>
        <v>0</v>
      </c>
      <c r="AI73" s="26">
        <f t="shared" si="93"/>
        <v>126.4</v>
      </c>
      <c r="AJ73" s="25"/>
      <c r="AK73" s="25">
        <v>0</v>
      </c>
      <c r="AL73" s="25">
        <v>126.4</v>
      </c>
      <c r="AM73" s="23">
        <v>0</v>
      </c>
    </row>
    <row r="74" spans="1:39" s="18" customFormat="1" ht="43.5" customHeight="1" outlineLevel="2" x14ac:dyDescent="0.25">
      <c r="A74" s="53" t="s">
        <v>58</v>
      </c>
      <c r="B74" s="82" t="s">
        <v>99</v>
      </c>
      <c r="C74" s="83"/>
      <c r="D74" s="84"/>
      <c r="E74" s="41">
        <f>E75+E76</f>
        <v>736.7</v>
      </c>
      <c r="F74" s="41">
        <f t="shared" ref="F74:AH74" si="123">F75+F76</f>
        <v>0</v>
      </c>
      <c r="G74" s="41">
        <f t="shared" si="123"/>
        <v>0</v>
      </c>
      <c r="H74" s="41">
        <f t="shared" si="123"/>
        <v>736.7</v>
      </c>
      <c r="I74" s="41">
        <f t="shared" si="123"/>
        <v>0</v>
      </c>
      <c r="J74" s="41">
        <f t="shared" si="123"/>
        <v>736.7</v>
      </c>
      <c r="K74" s="41">
        <f t="shared" si="123"/>
        <v>0</v>
      </c>
      <c r="L74" s="41">
        <f t="shared" si="123"/>
        <v>0</v>
      </c>
      <c r="M74" s="41">
        <f t="shared" si="123"/>
        <v>736.7</v>
      </c>
      <c r="N74" s="41">
        <f t="shared" si="123"/>
        <v>0</v>
      </c>
      <c r="O74" s="41">
        <f t="shared" si="123"/>
        <v>0</v>
      </c>
      <c r="P74" s="41">
        <f t="shared" si="123"/>
        <v>0</v>
      </c>
      <c r="Q74" s="41">
        <f t="shared" si="123"/>
        <v>0</v>
      </c>
      <c r="R74" s="41">
        <f t="shared" si="123"/>
        <v>0</v>
      </c>
      <c r="S74" s="41">
        <f t="shared" si="123"/>
        <v>0</v>
      </c>
      <c r="T74" s="41">
        <f t="shared" si="123"/>
        <v>0</v>
      </c>
      <c r="U74" s="41">
        <f t="shared" si="123"/>
        <v>0</v>
      </c>
      <c r="V74" s="41">
        <f t="shared" si="123"/>
        <v>0</v>
      </c>
      <c r="W74" s="41">
        <f t="shared" si="123"/>
        <v>0</v>
      </c>
      <c r="X74" s="41">
        <f t="shared" si="123"/>
        <v>0</v>
      </c>
      <c r="Y74" s="41">
        <f t="shared" si="123"/>
        <v>0</v>
      </c>
      <c r="Z74" s="41">
        <f t="shared" si="123"/>
        <v>0</v>
      </c>
      <c r="AA74" s="41">
        <f t="shared" si="123"/>
        <v>0</v>
      </c>
      <c r="AB74" s="41">
        <f t="shared" si="123"/>
        <v>0</v>
      </c>
      <c r="AC74" s="41">
        <f t="shared" si="123"/>
        <v>0</v>
      </c>
      <c r="AD74" s="41">
        <f t="shared" si="123"/>
        <v>0</v>
      </c>
      <c r="AE74" s="41">
        <f t="shared" si="123"/>
        <v>0</v>
      </c>
      <c r="AF74" s="41">
        <f t="shared" si="123"/>
        <v>0</v>
      </c>
      <c r="AG74" s="41">
        <f t="shared" si="123"/>
        <v>0</v>
      </c>
      <c r="AH74" s="41">
        <f t="shared" si="123"/>
        <v>0</v>
      </c>
      <c r="AI74" s="26">
        <f t="shared" si="93"/>
        <v>265.60000000000002</v>
      </c>
      <c r="AJ74" s="26"/>
      <c r="AK74" s="26">
        <v>0</v>
      </c>
      <c r="AL74" s="26">
        <v>265.60000000000002</v>
      </c>
      <c r="AM74" s="47">
        <v>0</v>
      </c>
    </row>
    <row r="75" spans="1:39" s="15" customFormat="1" ht="47.25" outlineLevel="2" x14ac:dyDescent="0.25">
      <c r="A75" s="51" t="s">
        <v>100</v>
      </c>
      <c r="B75" s="28" t="s">
        <v>27</v>
      </c>
      <c r="C75" s="29" t="s">
        <v>6</v>
      </c>
      <c r="D75" s="29" t="s">
        <v>6</v>
      </c>
      <c r="E75" s="41">
        <f t="shared" si="89"/>
        <v>339.9</v>
      </c>
      <c r="F75" s="43">
        <f t="shared" si="1"/>
        <v>0</v>
      </c>
      <c r="G75" s="43">
        <f t="shared" si="2"/>
        <v>0</v>
      </c>
      <c r="H75" s="43">
        <v>339.9</v>
      </c>
      <c r="I75" s="43">
        <f t="shared" si="4"/>
        <v>0</v>
      </c>
      <c r="J75" s="41">
        <v>339.9</v>
      </c>
      <c r="K75" s="43">
        <v>0</v>
      </c>
      <c r="L75" s="44">
        <v>0</v>
      </c>
      <c r="M75" s="44">
        <v>339.9</v>
      </c>
      <c r="N75" s="44">
        <v>0</v>
      </c>
      <c r="O75" s="40">
        <v>0</v>
      </c>
      <c r="P75" s="44">
        <v>0</v>
      </c>
      <c r="Q75" s="44">
        <v>0</v>
      </c>
      <c r="R75" s="44">
        <v>0</v>
      </c>
      <c r="S75" s="44">
        <v>0</v>
      </c>
      <c r="T75" s="40">
        <v>0</v>
      </c>
      <c r="U75" s="44">
        <v>0</v>
      </c>
      <c r="V75" s="44">
        <v>0</v>
      </c>
      <c r="W75" s="44">
        <v>0</v>
      </c>
      <c r="X75" s="43">
        <v>0</v>
      </c>
      <c r="Y75" s="41">
        <v>0</v>
      </c>
      <c r="Z75" s="43">
        <v>0</v>
      </c>
      <c r="AA75" s="43">
        <v>0</v>
      </c>
      <c r="AB75" s="44">
        <v>0</v>
      </c>
      <c r="AC75" s="44">
        <v>0</v>
      </c>
      <c r="AD75" s="40">
        <v>0</v>
      </c>
      <c r="AE75" s="40">
        <v>0</v>
      </c>
      <c r="AF75" s="44">
        <v>0</v>
      </c>
      <c r="AG75" s="44">
        <v>0</v>
      </c>
      <c r="AH75" s="44">
        <v>0</v>
      </c>
      <c r="AI75" s="26">
        <f>SUM(AJ75:AM75)</f>
        <v>56.4</v>
      </c>
      <c r="AJ75" s="25"/>
      <c r="AK75" s="25">
        <v>0</v>
      </c>
      <c r="AL75" s="25">
        <v>56.4</v>
      </c>
      <c r="AM75" s="23">
        <v>0</v>
      </c>
    </row>
    <row r="76" spans="1:39" s="15" customFormat="1" ht="47.25" outlineLevel="2" x14ac:dyDescent="0.25">
      <c r="A76" s="51" t="s">
        <v>101</v>
      </c>
      <c r="B76" s="28" t="s">
        <v>23</v>
      </c>
      <c r="C76" s="29" t="s">
        <v>6</v>
      </c>
      <c r="D76" s="29" t="s">
        <v>6</v>
      </c>
      <c r="E76" s="41">
        <f t="shared" si="89"/>
        <v>396.8</v>
      </c>
      <c r="F76" s="43">
        <f t="shared" si="1"/>
        <v>0</v>
      </c>
      <c r="G76" s="43">
        <f t="shared" si="2"/>
        <v>0</v>
      </c>
      <c r="H76" s="43">
        <v>396.8</v>
      </c>
      <c r="I76" s="43">
        <f t="shared" si="4"/>
        <v>0</v>
      </c>
      <c r="J76" s="41">
        <v>396.8</v>
      </c>
      <c r="K76" s="43">
        <v>0</v>
      </c>
      <c r="L76" s="44">
        <v>0</v>
      </c>
      <c r="M76" s="44">
        <v>396.8</v>
      </c>
      <c r="N76" s="44">
        <v>0</v>
      </c>
      <c r="O76" s="40">
        <v>0</v>
      </c>
      <c r="P76" s="44">
        <v>0</v>
      </c>
      <c r="Q76" s="44">
        <v>0</v>
      </c>
      <c r="R76" s="44">
        <v>0</v>
      </c>
      <c r="S76" s="44">
        <v>0</v>
      </c>
      <c r="T76" s="40">
        <v>0</v>
      </c>
      <c r="U76" s="44">
        <v>0</v>
      </c>
      <c r="V76" s="44">
        <v>0</v>
      </c>
      <c r="W76" s="44">
        <v>0</v>
      </c>
      <c r="X76" s="43">
        <v>0</v>
      </c>
      <c r="Y76" s="41">
        <v>0</v>
      </c>
      <c r="Z76" s="43">
        <v>0</v>
      </c>
      <c r="AA76" s="43">
        <v>0</v>
      </c>
      <c r="AB76" s="44">
        <v>0</v>
      </c>
      <c r="AC76" s="44">
        <v>0</v>
      </c>
      <c r="AD76" s="40">
        <v>0</v>
      </c>
      <c r="AE76" s="40">
        <v>0</v>
      </c>
      <c r="AF76" s="44">
        <v>0</v>
      </c>
      <c r="AG76" s="44">
        <v>0</v>
      </c>
      <c r="AH76" s="44">
        <v>0</v>
      </c>
      <c r="AI76" s="26">
        <f>SUM(AJ76:AM76)</f>
        <v>124.4</v>
      </c>
      <c r="AJ76" s="25"/>
      <c r="AK76" s="25">
        <v>0</v>
      </c>
      <c r="AL76" s="25">
        <v>124.4</v>
      </c>
      <c r="AM76" s="23">
        <v>0</v>
      </c>
    </row>
    <row r="77" spans="1:39" s="18" customFormat="1" ht="78" customHeight="1" outlineLevel="2" x14ac:dyDescent="0.25">
      <c r="A77" s="53" t="s">
        <v>30</v>
      </c>
      <c r="B77" s="82" t="s">
        <v>102</v>
      </c>
      <c r="C77" s="83"/>
      <c r="D77" s="84"/>
      <c r="E77" s="41">
        <f>SUM(E78:E82)</f>
        <v>2401.6999999999998</v>
      </c>
      <c r="F77" s="41">
        <f t="shared" ref="F77:AH77" si="124">SUM(F78:F82)</f>
        <v>0</v>
      </c>
      <c r="G77" s="41">
        <f t="shared" si="124"/>
        <v>0</v>
      </c>
      <c r="H77" s="41">
        <f t="shared" si="124"/>
        <v>2401.6999999999998</v>
      </c>
      <c r="I77" s="41">
        <f t="shared" si="124"/>
        <v>0</v>
      </c>
      <c r="J77" s="41">
        <f t="shared" si="124"/>
        <v>255.7</v>
      </c>
      <c r="K77" s="41">
        <f t="shared" si="124"/>
        <v>0</v>
      </c>
      <c r="L77" s="41">
        <f t="shared" si="124"/>
        <v>0</v>
      </c>
      <c r="M77" s="41">
        <f t="shared" si="124"/>
        <v>255.7</v>
      </c>
      <c r="N77" s="41">
        <f t="shared" si="124"/>
        <v>0</v>
      </c>
      <c r="O77" s="41">
        <f t="shared" si="124"/>
        <v>518.20000000000005</v>
      </c>
      <c r="P77" s="41">
        <f t="shared" si="124"/>
        <v>0</v>
      </c>
      <c r="Q77" s="41">
        <f t="shared" si="124"/>
        <v>0</v>
      </c>
      <c r="R77" s="41">
        <f t="shared" si="124"/>
        <v>518.20000000000005</v>
      </c>
      <c r="S77" s="41">
        <f t="shared" si="124"/>
        <v>0</v>
      </c>
      <c r="T77" s="41">
        <f t="shared" si="124"/>
        <v>539</v>
      </c>
      <c r="U77" s="41">
        <f t="shared" si="124"/>
        <v>0</v>
      </c>
      <c r="V77" s="41">
        <f t="shared" si="124"/>
        <v>0</v>
      </c>
      <c r="W77" s="41">
        <f t="shared" si="124"/>
        <v>539</v>
      </c>
      <c r="X77" s="41">
        <f t="shared" si="124"/>
        <v>0</v>
      </c>
      <c r="Y77" s="41">
        <f t="shared" si="124"/>
        <v>560.6</v>
      </c>
      <c r="Z77" s="41">
        <f t="shared" si="124"/>
        <v>0</v>
      </c>
      <c r="AA77" s="41">
        <f t="shared" si="124"/>
        <v>0</v>
      </c>
      <c r="AB77" s="41">
        <f t="shared" si="124"/>
        <v>560.6</v>
      </c>
      <c r="AC77" s="41">
        <f t="shared" si="124"/>
        <v>0</v>
      </c>
      <c r="AD77" s="41">
        <f t="shared" si="124"/>
        <v>528.20000000000005</v>
      </c>
      <c r="AE77" s="41">
        <f t="shared" si="124"/>
        <v>0</v>
      </c>
      <c r="AF77" s="41">
        <f t="shared" si="124"/>
        <v>0</v>
      </c>
      <c r="AG77" s="41">
        <f t="shared" si="124"/>
        <v>528.20000000000005</v>
      </c>
      <c r="AH77" s="41">
        <f t="shared" si="124"/>
        <v>0</v>
      </c>
      <c r="AI77" s="26">
        <f>SUM(AJ77:AM77)</f>
        <v>229.5</v>
      </c>
      <c r="AJ77" s="26"/>
      <c r="AK77" s="26">
        <v>0</v>
      </c>
      <c r="AL77" s="26">
        <v>229.5</v>
      </c>
      <c r="AM77" s="47">
        <v>0</v>
      </c>
    </row>
    <row r="78" spans="1:39" s="15" customFormat="1" ht="31.5" outlineLevel="2" x14ac:dyDescent="0.25">
      <c r="A78" s="51" t="s">
        <v>144</v>
      </c>
      <c r="B78" s="74" t="s">
        <v>21</v>
      </c>
      <c r="C78" s="29" t="s">
        <v>6</v>
      </c>
      <c r="D78" s="29" t="s">
        <v>28</v>
      </c>
      <c r="E78" s="41">
        <f t="shared" si="89"/>
        <v>393.4</v>
      </c>
      <c r="F78" s="43">
        <f t="shared" si="1"/>
        <v>0</v>
      </c>
      <c r="G78" s="43">
        <f t="shared" si="2"/>
        <v>0</v>
      </c>
      <c r="H78" s="43">
        <f t="shared" si="3"/>
        <v>393.4</v>
      </c>
      <c r="I78" s="43">
        <f t="shared" si="4"/>
        <v>0</v>
      </c>
      <c r="J78" s="41">
        <f>K78+L78+M78+N78</f>
        <v>72.900000000000006</v>
      </c>
      <c r="K78" s="43">
        <v>0</v>
      </c>
      <c r="L78" s="44">
        <v>0</v>
      </c>
      <c r="M78" s="44">
        <f>ROUND(70*1.042,1)</f>
        <v>72.900000000000006</v>
      </c>
      <c r="N78" s="42">
        <v>0</v>
      </c>
      <c r="O78" s="41">
        <f t="shared" ref="O78:O80" si="125">P78+Q78+R78+S78</f>
        <v>75.5</v>
      </c>
      <c r="P78" s="44">
        <v>0</v>
      </c>
      <c r="Q78" s="44">
        <v>0</v>
      </c>
      <c r="R78" s="44">
        <f>ROUND(M78*1.036,1)</f>
        <v>75.5</v>
      </c>
      <c r="S78" s="44">
        <v>0</v>
      </c>
      <c r="T78" s="41">
        <f t="shared" ref="T78:T80" si="126">U78+V78+W78+X78</f>
        <v>78.5</v>
      </c>
      <c r="U78" s="44">
        <v>0</v>
      </c>
      <c r="V78" s="44">
        <v>0</v>
      </c>
      <c r="W78" s="44">
        <f>ROUND(R78*1.04,1)</f>
        <v>78.5</v>
      </c>
      <c r="X78" s="44">
        <v>0</v>
      </c>
      <c r="Y78" s="41">
        <f t="shared" ref="Y78:Y80" si="127">Z78+AA78+AB78+AC78</f>
        <v>81.599999999999994</v>
      </c>
      <c r="Z78" s="43">
        <v>0</v>
      </c>
      <c r="AA78" s="43">
        <v>0</v>
      </c>
      <c r="AB78" s="44">
        <f>ROUND(W78*1.04,1)</f>
        <v>81.599999999999994</v>
      </c>
      <c r="AC78" s="44">
        <v>0</v>
      </c>
      <c r="AD78" s="40">
        <f>AE78+AF78+AG78+AH78</f>
        <v>84.9</v>
      </c>
      <c r="AE78" s="40">
        <v>0</v>
      </c>
      <c r="AF78" s="44">
        <v>0</v>
      </c>
      <c r="AG78" s="44">
        <f>ROUND(Y78*1.04,1)</f>
        <v>84.9</v>
      </c>
      <c r="AH78" s="44">
        <v>0</v>
      </c>
      <c r="AI78" s="26">
        <f t="shared" ref="AI78:AI93" si="128">SUM(AJ78:AM78)</f>
        <v>770</v>
      </c>
      <c r="AJ78" s="25"/>
      <c r="AK78" s="25">
        <v>0</v>
      </c>
      <c r="AL78" s="25">
        <v>770</v>
      </c>
      <c r="AM78" s="23">
        <v>0</v>
      </c>
    </row>
    <row r="79" spans="1:39" s="15" customFormat="1" ht="31.5" outlineLevel="2" x14ac:dyDescent="0.25">
      <c r="A79" s="51" t="s">
        <v>145</v>
      </c>
      <c r="B79" s="74" t="s">
        <v>25</v>
      </c>
      <c r="C79" s="29" t="s">
        <v>6</v>
      </c>
      <c r="D79" s="29" t="s">
        <v>28</v>
      </c>
      <c r="E79" s="41">
        <f t="shared" si="89"/>
        <v>453.99999999999994</v>
      </c>
      <c r="F79" s="43">
        <f t="shared" si="1"/>
        <v>0</v>
      </c>
      <c r="G79" s="43">
        <f t="shared" si="2"/>
        <v>0</v>
      </c>
      <c r="H79" s="43">
        <f t="shared" si="3"/>
        <v>453.99999999999994</v>
      </c>
      <c r="I79" s="43">
        <f t="shared" si="4"/>
        <v>0</v>
      </c>
      <c r="J79" s="41">
        <f t="shared" ref="J79:J80" si="129">K79+L79+M79+N79</f>
        <v>84.1</v>
      </c>
      <c r="K79" s="43">
        <v>0</v>
      </c>
      <c r="L79" s="44">
        <v>0</v>
      </c>
      <c r="M79" s="44">
        <f>ROUND(80.7*1.042,1)</f>
        <v>84.1</v>
      </c>
      <c r="N79" s="42">
        <v>0</v>
      </c>
      <c r="O79" s="41">
        <f t="shared" si="125"/>
        <v>87.1</v>
      </c>
      <c r="P79" s="44">
        <v>0</v>
      </c>
      <c r="Q79" s="44">
        <v>0</v>
      </c>
      <c r="R79" s="44">
        <f t="shared" ref="R79:R80" si="130">ROUND(M79*1.036,1)</f>
        <v>87.1</v>
      </c>
      <c r="S79" s="44">
        <v>0</v>
      </c>
      <c r="T79" s="41">
        <f t="shared" si="126"/>
        <v>90.6</v>
      </c>
      <c r="U79" s="44">
        <v>0</v>
      </c>
      <c r="V79" s="44">
        <v>0</v>
      </c>
      <c r="W79" s="44">
        <f t="shared" ref="W79:W80" si="131">ROUND(R79*1.04,1)</f>
        <v>90.6</v>
      </c>
      <c r="X79" s="44">
        <v>0</v>
      </c>
      <c r="Y79" s="41">
        <f t="shared" si="127"/>
        <v>94.2</v>
      </c>
      <c r="Z79" s="43">
        <v>0</v>
      </c>
      <c r="AA79" s="43">
        <v>0</v>
      </c>
      <c r="AB79" s="44">
        <f t="shared" ref="AB79:AB80" si="132">ROUND(W79*1.04,1)</f>
        <v>94.2</v>
      </c>
      <c r="AC79" s="44">
        <v>0</v>
      </c>
      <c r="AD79" s="40">
        <f>AE79+AF79+AG79+AH79</f>
        <v>98</v>
      </c>
      <c r="AE79" s="40">
        <v>0</v>
      </c>
      <c r="AF79" s="44">
        <v>0</v>
      </c>
      <c r="AG79" s="44">
        <f t="shared" ref="AG79:AG80" si="133">ROUND(Y79*1.04,1)</f>
        <v>98</v>
      </c>
      <c r="AH79" s="44">
        <v>0</v>
      </c>
      <c r="AI79" s="26">
        <f t="shared" si="128"/>
        <v>777.8</v>
      </c>
      <c r="AJ79" s="25"/>
      <c r="AK79" s="25">
        <v>0</v>
      </c>
      <c r="AL79" s="25">
        <v>777.8</v>
      </c>
      <c r="AM79" s="23">
        <v>0</v>
      </c>
    </row>
    <row r="80" spans="1:39" s="15" customFormat="1" ht="31.5" outlineLevel="2" x14ac:dyDescent="0.25">
      <c r="A80" s="51" t="s">
        <v>103</v>
      </c>
      <c r="B80" s="74" t="s">
        <v>24</v>
      </c>
      <c r="C80" s="29" t="s">
        <v>6</v>
      </c>
      <c r="D80" s="29" t="s">
        <v>28</v>
      </c>
      <c r="E80" s="41">
        <f t="shared" si="89"/>
        <v>533.19999999999993</v>
      </c>
      <c r="F80" s="43">
        <f t="shared" ref="F80:F90" si="134">K80+P80+U80+Z80+AE80</f>
        <v>0</v>
      </c>
      <c r="G80" s="43">
        <f t="shared" ref="G80:G90" si="135">L80+Q80+V80+AA80+AF80</f>
        <v>0</v>
      </c>
      <c r="H80" s="43">
        <f t="shared" ref="H80:H90" si="136">M80+R80+W80+AB80+AG80</f>
        <v>533.19999999999993</v>
      </c>
      <c r="I80" s="43">
        <f t="shared" ref="I80:I90" si="137">N80+S80+X80+AC80+AH80</f>
        <v>0</v>
      </c>
      <c r="J80" s="41">
        <f t="shared" si="129"/>
        <v>98.7</v>
      </c>
      <c r="K80" s="43">
        <v>0</v>
      </c>
      <c r="L80" s="44">
        <v>0</v>
      </c>
      <c r="M80" s="44">
        <f>ROUND(94.7*1.042,1)</f>
        <v>98.7</v>
      </c>
      <c r="N80" s="42">
        <v>0</v>
      </c>
      <c r="O80" s="41">
        <f t="shared" si="125"/>
        <v>102.3</v>
      </c>
      <c r="P80" s="44">
        <v>0</v>
      </c>
      <c r="Q80" s="44">
        <v>0</v>
      </c>
      <c r="R80" s="44">
        <f t="shared" si="130"/>
        <v>102.3</v>
      </c>
      <c r="S80" s="44">
        <v>0</v>
      </c>
      <c r="T80" s="41">
        <f t="shared" si="126"/>
        <v>106.4</v>
      </c>
      <c r="U80" s="44">
        <v>0</v>
      </c>
      <c r="V80" s="44">
        <v>0</v>
      </c>
      <c r="W80" s="44">
        <f t="shared" si="131"/>
        <v>106.4</v>
      </c>
      <c r="X80" s="44">
        <v>0</v>
      </c>
      <c r="Y80" s="41">
        <f t="shared" si="127"/>
        <v>110.7</v>
      </c>
      <c r="Z80" s="43">
        <v>0</v>
      </c>
      <c r="AA80" s="43">
        <v>0</v>
      </c>
      <c r="AB80" s="44">
        <f t="shared" si="132"/>
        <v>110.7</v>
      </c>
      <c r="AC80" s="44">
        <v>0</v>
      </c>
      <c r="AD80" s="40">
        <f>AE80+AF80+AG80+AH80</f>
        <v>115.1</v>
      </c>
      <c r="AE80" s="40">
        <v>0</v>
      </c>
      <c r="AF80" s="44">
        <v>0</v>
      </c>
      <c r="AG80" s="44">
        <f t="shared" si="133"/>
        <v>115.1</v>
      </c>
      <c r="AH80" s="44">
        <v>0</v>
      </c>
      <c r="AI80" s="26"/>
      <c r="AJ80" s="25"/>
      <c r="AK80" s="25"/>
      <c r="AL80" s="25"/>
      <c r="AM80" s="23"/>
    </row>
    <row r="81" spans="1:39" s="15" customFormat="1" ht="31.5" outlineLevel="2" x14ac:dyDescent="0.25">
      <c r="A81" s="51" t="s">
        <v>146</v>
      </c>
      <c r="B81" s="74" t="s">
        <v>23</v>
      </c>
      <c r="C81" s="29" t="s">
        <v>6</v>
      </c>
      <c r="D81" s="29" t="s">
        <v>28</v>
      </c>
      <c r="E81" s="41">
        <f t="shared" ref="E81:E82" si="138">F81+G81+H81+I81</f>
        <v>458.5</v>
      </c>
      <c r="F81" s="43">
        <f t="shared" ref="F81:F82" si="139">K81+P81+U81+Z81+AE81</f>
        <v>0</v>
      </c>
      <c r="G81" s="43">
        <f t="shared" ref="G81:G82" si="140">L81+Q81+V81+AA81+AF81</f>
        <v>0</v>
      </c>
      <c r="H81" s="43">
        <f t="shared" ref="H81:H82" si="141">M81+R81+W81+AB81+AG81</f>
        <v>458.5</v>
      </c>
      <c r="I81" s="43">
        <f t="shared" ref="I81:I82" si="142">N81+S81+X81+AC81+AH81</f>
        <v>0</v>
      </c>
      <c r="J81" s="41">
        <v>0</v>
      </c>
      <c r="K81" s="43">
        <v>0</v>
      </c>
      <c r="L81" s="44">
        <v>0</v>
      </c>
      <c r="M81" s="44">
        <v>0</v>
      </c>
      <c r="N81" s="42">
        <v>0</v>
      </c>
      <c r="O81" s="41">
        <v>110</v>
      </c>
      <c r="P81" s="44">
        <v>0</v>
      </c>
      <c r="Q81" s="44">
        <v>0</v>
      </c>
      <c r="R81" s="44">
        <v>110</v>
      </c>
      <c r="S81" s="44">
        <v>0</v>
      </c>
      <c r="T81" s="41">
        <v>114.4</v>
      </c>
      <c r="U81" s="44">
        <v>0</v>
      </c>
      <c r="V81" s="44">
        <v>0</v>
      </c>
      <c r="W81" s="44">
        <v>114.4</v>
      </c>
      <c r="X81" s="44">
        <v>0</v>
      </c>
      <c r="Y81" s="41">
        <v>119</v>
      </c>
      <c r="Z81" s="43">
        <v>0</v>
      </c>
      <c r="AA81" s="43">
        <v>0</v>
      </c>
      <c r="AB81" s="44">
        <v>119</v>
      </c>
      <c r="AC81" s="44">
        <v>0</v>
      </c>
      <c r="AD81" s="40">
        <f t="shared" ref="AD81:AD82" si="143">AE81+AF81+AG81+AH81</f>
        <v>115.1</v>
      </c>
      <c r="AE81" s="40">
        <v>0</v>
      </c>
      <c r="AF81" s="44">
        <v>0</v>
      </c>
      <c r="AG81" s="44">
        <v>115.1</v>
      </c>
      <c r="AH81" s="44">
        <v>0</v>
      </c>
      <c r="AI81" s="26"/>
      <c r="AJ81" s="25"/>
      <c r="AK81" s="25"/>
      <c r="AL81" s="25"/>
      <c r="AM81" s="23"/>
    </row>
    <row r="82" spans="1:39" s="15" customFormat="1" ht="31.5" outlineLevel="2" x14ac:dyDescent="0.25">
      <c r="A82" s="51" t="s">
        <v>147</v>
      </c>
      <c r="B82" s="74" t="s">
        <v>27</v>
      </c>
      <c r="C82" s="29" t="s">
        <v>6</v>
      </c>
      <c r="D82" s="29" t="s">
        <v>28</v>
      </c>
      <c r="E82" s="41">
        <f t="shared" si="138"/>
        <v>562.6</v>
      </c>
      <c r="F82" s="43">
        <f t="shared" si="139"/>
        <v>0</v>
      </c>
      <c r="G82" s="43">
        <f t="shared" si="140"/>
        <v>0</v>
      </c>
      <c r="H82" s="43">
        <f t="shared" si="141"/>
        <v>562.6</v>
      </c>
      <c r="I82" s="43">
        <f t="shared" si="142"/>
        <v>0</v>
      </c>
      <c r="J82" s="41">
        <v>0</v>
      </c>
      <c r="K82" s="43">
        <v>0</v>
      </c>
      <c r="L82" s="44">
        <v>0</v>
      </c>
      <c r="M82" s="44">
        <v>0</v>
      </c>
      <c r="N82" s="42">
        <v>0</v>
      </c>
      <c r="O82" s="41">
        <v>143.30000000000001</v>
      </c>
      <c r="P82" s="44">
        <v>0</v>
      </c>
      <c r="Q82" s="44">
        <v>0</v>
      </c>
      <c r="R82" s="44">
        <v>143.30000000000001</v>
      </c>
      <c r="S82" s="44">
        <v>0</v>
      </c>
      <c r="T82" s="41">
        <v>149.1</v>
      </c>
      <c r="U82" s="44">
        <v>0</v>
      </c>
      <c r="V82" s="44">
        <v>0</v>
      </c>
      <c r="W82" s="44">
        <v>149.1</v>
      </c>
      <c r="X82" s="44">
        <v>0</v>
      </c>
      <c r="Y82" s="41">
        <v>155.1</v>
      </c>
      <c r="Z82" s="43">
        <v>0</v>
      </c>
      <c r="AA82" s="43">
        <v>0</v>
      </c>
      <c r="AB82" s="44">
        <v>155.1</v>
      </c>
      <c r="AC82" s="44">
        <v>0</v>
      </c>
      <c r="AD82" s="40">
        <f t="shared" si="143"/>
        <v>115.1</v>
      </c>
      <c r="AE82" s="40">
        <v>0</v>
      </c>
      <c r="AF82" s="44">
        <v>0</v>
      </c>
      <c r="AG82" s="44">
        <v>115.1</v>
      </c>
      <c r="AH82" s="44">
        <v>0</v>
      </c>
      <c r="AI82" s="26"/>
      <c r="AJ82" s="25"/>
      <c r="AK82" s="25"/>
      <c r="AL82" s="25"/>
      <c r="AM82" s="23"/>
    </row>
    <row r="83" spans="1:39" s="15" customFormat="1" ht="79.5" customHeight="1" outlineLevel="2" x14ac:dyDescent="0.25">
      <c r="A83" s="69" t="s">
        <v>31</v>
      </c>
      <c r="B83" s="76" t="s">
        <v>62</v>
      </c>
      <c r="C83" s="77"/>
      <c r="D83" s="78"/>
      <c r="E83" s="41">
        <f>SUM(E84:E91)</f>
        <v>400</v>
      </c>
      <c r="F83" s="41">
        <f t="shared" ref="F83:AM83" si="144">SUM(F84:F93)</f>
        <v>0</v>
      </c>
      <c r="G83" s="41">
        <f t="shared" si="144"/>
        <v>0</v>
      </c>
      <c r="H83" s="41">
        <f>SUM(H84:H91)</f>
        <v>400</v>
      </c>
      <c r="I83" s="41">
        <f t="shared" si="144"/>
        <v>0</v>
      </c>
      <c r="J83" s="41">
        <f>SUM(J84:J91)</f>
        <v>80</v>
      </c>
      <c r="K83" s="41">
        <f t="shared" si="144"/>
        <v>0</v>
      </c>
      <c r="L83" s="41">
        <f t="shared" si="144"/>
        <v>0</v>
      </c>
      <c r="M83" s="41">
        <f>SUM(M84:M91)</f>
        <v>80</v>
      </c>
      <c r="N83" s="41">
        <f t="shared" si="144"/>
        <v>0</v>
      </c>
      <c r="O83" s="41">
        <f t="shared" si="144"/>
        <v>80</v>
      </c>
      <c r="P83" s="41">
        <f t="shared" si="144"/>
        <v>0</v>
      </c>
      <c r="Q83" s="41">
        <f t="shared" si="144"/>
        <v>0</v>
      </c>
      <c r="R83" s="41">
        <f t="shared" si="144"/>
        <v>80</v>
      </c>
      <c r="S83" s="41">
        <f t="shared" si="144"/>
        <v>0</v>
      </c>
      <c r="T83" s="41">
        <f t="shared" si="144"/>
        <v>80</v>
      </c>
      <c r="U83" s="41">
        <f t="shared" si="144"/>
        <v>0</v>
      </c>
      <c r="V83" s="41">
        <f t="shared" si="144"/>
        <v>0</v>
      </c>
      <c r="W83" s="41">
        <f t="shared" si="144"/>
        <v>80</v>
      </c>
      <c r="X83" s="41">
        <f t="shared" si="144"/>
        <v>0</v>
      </c>
      <c r="Y83" s="41">
        <f t="shared" si="144"/>
        <v>80</v>
      </c>
      <c r="Z83" s="41">
        <f t="shared" si="144"/>
        <v>0</v>
      </c>
      <c r="AA83" s="41">
        <f t="shared" si="144"/>
        <v>0</v>
      </c>
      <c r="AB83" s="41">
        <f t="shared" si="144"/>
        <v>80</v>
      </c>
      <c r="AC83" s="41">
        <f t="shared" si="144"/>
        <v>0</v>
      </c>
      <c r="AD83" s="41">
        <f t="shared" si="144"/>
        <v>80</v>
      </c>
      <c r="AE83" s="41">
        <f t="shared" si="144"/>
        <v>0</v>
      </c>
      <c r="AF83" s="41">
        <f t="shared" si="144"/>
        <v>0</v>
      </c>
      <c r="AG83" s="41">
        <f t="shared" si="144"/>
        <v>80</v>
      </c>
      <c r="AH83" s="41">
        <f t="shared" si="144"/>
        <v>0</v>
      </c>
      <c r="AI83" s="41">
        <f t="shared" si="144"/>
        <v>244.9</v>
      </c>
      <c r="AJ83" s="41">
        <f t="shared" si="144"/>
        <v>0</v>
      </c>
      <c r="AK83" s="41">
        <f t="shared" si="144"/>
        <v>0</v>
      </c>
      <c r="AL83" s="41">
        <f t="shared" si="144"/>
        <v>244.9</v>
      </c>
      <c r="AM83" s="41">
        <f t="shared" si="144"/>
        <v>0</v>
      </c>
    </row>
    <row r="84" spans="1:39" s="15" customFormat="1" ht="33" outlineLevel="2" x14ac:dyDescent="0.25">
      <c r="A84" s="51" t="s">
        <v>104</v>
      </c>
      <c r="B84" s="19" t="s">
        <v>63</v>
      </c>
      <c r="C84" s="29" t="s">
        <v>6</v>
      </c>
      <c r="D84" s="29" t="s">
        <v>28</v>
      </c>
      <c r="E84" s="41">
        <f t="shared" si="89"/>
        <v>50</v>
      </c>
      <c r="F84" s="43">
        <f t="shared" si="134"/>
        <v>0</v>
      </c>
      <c r="G84" s="43">
        <f t="shared" si="135"/>
        <v>0</v>
      </c>
      <c r="H84" s="43">
        <f t="shared" si="136"/>
        <v>50</v>
      </c>
      <c r="I84" s="43">
        <f t="shared" si="137"/>
        <v>0</v>
      </c>
      <c r="J84" s="41">
        <v>10</v>
      </c>
      <c r="K84" s="43">
        <v>0</v>
      </c>
      <c r="L84" s="42">
        <v>0</v>
      </c>
      <c r="M84" s="44">
        <v>10</v>
      </c>
      <c r="N84" s="42">
        <v>0</v>
      </c>
      <c r="O84" s="40">
        <v>10</v>
      </c>
      <c r="P84" s="44">
        <v>0</v>
      </c>
      <c r="Q84" s="42">
        <v>0</v>
      </c>
      <c r="R84" s="44">
        <v>10</v>
      </c>
      <c r="S84" s="42">
        <v>0</v>
      </c>
      <c r="T84" s="40">
        <v>10</v>
      </c>
      <c r="U84" s="44">
        <v>0</v>
      </c>
      <c r="V84" s="42">
        <v>0</v>
      </c>
      <c r="W84" s="44">
        <v>10</v>
      </c>
      <c r="X84" s="42">
        <v>0</v>
      </c>
      <c r="Y84" s="40">
        <v>10</v>
      </c>
      <c r="Z84" s="43">
        <v>0</v>
      </c>
      <c r="AA84" s="42">
        <v>0</v>
      </c>
      <c r="AB84" s="44">
        <v>10</v>
      </c>
      <c r="AC84" s="42">
        <v>0</v>
      </c>
      <c r="AD84" s="40">
        <v>10</v>
      </c>
      <c r="AE84" s="40">
        <v>0</v>
      </c>
      <c r="AF84" s="42">
        <v>0</v>
      </c>
      <c r="AG84" s="44">
        <v>10</v>
      </c>
      <c r="AH84" s="42">
        <v>0</v>
      </c>
      <c r="AI84" s="26"/>
      <c r="AJ84" s="25"/>
      <c r="AK84" s="25"/>
      <c r="AL84" s="25"/>
      <c r="AM84" s="23"/>
    </row>
    <row r="85" spans="1:39" s="15" customFormat="1" ht="33" outlineLevel="2" x14ac:dyDescent="0.25">
      <c r="A85" s="51" t="s">
        <v>105</v>
      </c>
      <c r="B85" s="19" t="s">
        <v>64</v>
      </c>
      <c r="C85" s="29" t="s">
        <v>6</v>
      </c>
      <c r="D85" s="29" t="s">
        <v>28</v>
      </c>
      <c r="E85" s="41">
        <f t="shared" si="89"/>
        <v>50</v>
      </c>
      <c r="F85" s="43">
        <f t="shared" si="134"/>
        <v>0</v>
      </c>
      <c r="G85" s="43">
        <f t="shared" si="135"/>
        <v>0</v>
      </c>
      <c r="H85" s="43">
        <f t="shared" si="136"/>
        <v>50</v>
      </c>
      <c r="I85" s="43">
        <f t="shared" si="137"/>
        <v>0</v>
      </c>
      <c r="J85" s="41">
        <v>10</v>
      </c>
      <c r="K85" s="43">
        <v>0</v>
      </c>
      <c r="L85" s="42">
        <v>0</v>
      </c>
      <c r="M85" s="44">
        <v>10</v>
      </c>
      <c r="N85" s="42">
        <v>0</v>
      </c>
      <c r="O85" s="40">
        <v>10</v>
      </c>
      <c r="P85" s="44">
        <v>0</v>
      </c>
      <c r="Q85" s="42">
        <v>0</v>
      </c>
      <c r="R85" s="44">
        <v>10</v>
      </c>
      <c r="S85" s="42">
        <v>0</v>
      </c>
      <c r="T85" s="40">
        <v>10</v>
      </c>
      <c r="U85" s="44">
        <v>0</v>
      </c>
      <c r="V85" s="42">
        <v>0</v>
      </c>
      <c r="W85" s="44">
        <v>10</v>
      </c>
      <c r="X85" s="42">
        <v>0</v>
      </c>
      <c r="Y85" s="40">
        <v>10</v>
      </c>
      <c r="Z85" s="43">
        <v>0</v>
      </c>
      <c r="AA85" s="42">
        <v>0</v>
      </c>
      <c r="AB85" s="44">
        <v>10</v>
      </c>
      <c r="AC85" s="42">
        <v>0</v>
      </c>
      <c r="AD85" s="40">
        <v>10</v>
      </c>
      <c r="AE85" s="40">
        <v>0</v>
      </c>
      <c r="AF85" s="42">
        <v>0</v>
      </c>
      <c r="AG85" s="44">
        <v>10</v>
      </c>
      <c r="AH85" s="42">
        <v>0</v>
      </c>
      <c r="AI85" s="26"/>
      <c r="AJ85" s="25"/>
      <c r="AK85" s="25"/>
      <c r="AL85" s="25"/>
      <c r="AM85" s="23"/>
    </row>
    <row r="86" spans="1:39" s="15" customFormat="1" ht="31.5" outlineLevel="2" x14ac:dyDescent="0.25">
      <c r="A86" s="51" t="s">
        <v>106</v>
      </c>
      <c r="B86" s="19" t="s">
        <v>65</v>
      </c>
      <c r="C86" s="29" t="s">
        <v>6</v>
      </c>
      <c r="D86" s="29" t="s">
        <v>28</v>
      </c>
      <c r="E86" s="41">
        <f t="shared" si="89"/>
        <v>50</v>
      </c>
      <c r="F86" s="43">
        <f t="shared" si="134"/>
        <v>0</v>
      </c>
      <c r="G86" s="43">
        <f t="shared" si="135"/>
        <v>0</v>
      </c>
      <c r="H86" s="43">
        <f t="shared" si="136"/>
        <v>50</v>
      </c>
      <c r="I86" s="43">
        <f t="shared" si="137"/>
        <v>0</v>
      </c>
      <c r="J86" s="41">
        <v>10</v>
      </c>
      <c r="K86" s="43">
        <v>0</v>
      </c>
      <c r="L86" s="42">
        <v>0</v>
      </c>
      <c r="M86" s="44">
        <v>10</v>
      </c>
      <c r="N86" s="42">
        <v>0</v>
      </c>
      <c r="O86" s="40">
        <v>10</v>
      </c>
      <c r="P86" s="44">
        <v>0</v>
      </c>
      <c r="Q86" s="42">
        <v>0</v>
      </c>
      <c r="R86" s="44">
        <v>10</v>
      </c>
      <c r="S86" s="42">
        <v>0</v>
      </c>
      <c r="T86" s="40">
        <v>10</v>
      </c>
      <c r="U86" s="44">
        <v>0</v>
      </c>
      <c r="V86" s="42">
        <v>0</v>
      </c>
      <c r="W86" s="44">
        <v>10</v>
      </c>
      <c r="X86" s="42">
        <v>0</v>
      </c>
      <c r="Y86" s="40">
        <v>10</v>
      </c>
      <c r="Z86" s="43">
        <v>0</v>
      </c>
      <c r="AA86" s="42">
        <v>0</v>
      </c>
      <c r="AB86" s="44">
        <v>10</v>
      </c>
      <c r="AC86" s="42">
        <v>0</v>
      </c>
      <c r="AD86" s="40">
        <v>10</v>
      </c>
      <c r="AE86" s="40">
        <v>0</v>
      </c>
      <c r="AF86" s="42">
        <v>0</v>
      </c>
      <c r="AG86" s="44">
        <v>10</v>
      </c>
      <c r="AH86" s="42">
        <v>0</v>
      </c>
      <c r="AI86" s="26"/>
      <c r="AJ86" s="25"/>
      <c r="AK86" s="25"/>
      <c r="AL86" s="25"/>
      <c r="AM86" s="23"/>
    </row>
    <row r="87" spans="1:39" s="15" customFormat="1" ht="33" outlineLevel="2" x14ac:dyDescent="0.25">
      <c r="A87" s="51" t="s">
        <v>107</v>
      </c>
      <c r="B87" s="19" t="s">
        <v>66</v>
      </c>
      <c r="C87" s="29" t="s">
        <v>6</v>
      </c>
      <c r="D87" s="29" t="s">
        <v>28</v>
      </c>
      <c r="E87" s="41">
        <f t="shared" si="89"/>
        <v>50</v>
      </c>
      <c r="F87" s="43">
        <f t="shared" si="134"/>
        <v>0</v>
      </c>
      <c r="G87" s="43">
        <f t="shared" si="135"/>
        <v>0</v>
      </c>
      <c r="H87" s="43">
        <f t="shared" si="136"/>
        <v>50</v>
      </c>
      <c r="I87" s="43">
        <f t="shared" si="137"/>
        <v>0</v>
      </c>
      <c r="J87" s="41">
        <v>10</v>
      </c>
      <c r="K87" s="43">
        <v>0</v>
      </c>
      <c r="L87" s="42">
        <v>0</v>
      </c>
      <c r="M87" s="44">
        <v>10</v>
      </c>
      <c r="N87" s="42">
        <v>0</v>
      </c>
      <c r="O87" s="40">
        <v>10</v>
      </c>
      <c r="P87" s="44">
        <v>0</v>
      </c>
      <c r="Q87" s="42">
        <v>0</v>
      </c>
      <c r="R87" s="44">
        <v>10</v>
      </c>
      <c r="S87" s="42">
        <v>0</v>
      </c>
      <c r="T87" s="40">
        <v>10</v>
      </c>
      <c r="U87" s="44">
        <v>0</v>
      </c>
      <c r="V87" s="42">
        <v>0</v>
      </c>
      <c r="W87" s="44">
        <v>10</v>
      </c>
      <c r="X87" s="42">
        <v>0</v>
      </c>
      <c r="Y87" s="40">
        <v>10</v>
      </c>
      <c r="Z87" s="43">
        <v>0</v>
      </c>
      <c r="AA87" s="42">
        <v>0</v>
      </c>
      <c r="AB87" s="44">
        <v>10</v>
      </c>
      <c r="AC87" s="42">
        <v>0</v>
      </c>
      <c r="AD87" s="40">
        <v>10</v>
      </c>
      <c r="AE87" s="40">
        <v>0</v>
      </c>
      <c r="AF87" s="42">
        <v>0</v>
      </c>
      <c r="AG87" s="44">
        <v>10</v>
      </c>
      <c r="AH87" s="42">
        <v>0</v>
      </c>
      <c r="AI87" s="26"/>
      <c r="AJ87" s="25"/>
      <c r="AK87" s="25"/>
      <c r="AL87" s="25"/>
      <c r="AM87" s="23"/>
    </row>
    <row r="88" spans="1:39" s="15" customFormat="1" ht="33" outlineLevel="2" x14ac:dyDescent="0.25">
      <c r="A88" s="51" t="s">
        <v>108</v>
      </c>
      <c r="B88" s="19" t="s">
        <v>67</v>
      </c>
      <c r="C88" s="29" t="s">
        <v>6</v>
      </c>
      <c r="D88" s="29" t="s">
        <v>28</v>
      </c>
      <c r="E88" s="41">
        <f t="shared" si="89"/>
        <v>50</v>
      </c>
      <c r="F88" s="43">
        <f t="shared" si="134"/>
        <v>0</v>
      </c>
      <c r="G88" s="43">
        <f t="shared" si="135"/>
        <v>0</v>
      </c>
      <c r="H88" s="43">
        <f t="shared" si="136"/>
        <v>50</v>
      </c>
      <c r="I88" s="43">
        <f t="shared" si="137"/>
        <v>0</v>
      </c>
      <c r="J88" s="41">
        <v>10</v>
      </c>
      <c r="K88" s="43">
        <v>0</v>
      </c>
      <c r="L88" s="42">
        <v>0</v>
      </c>
      <c r="M88" s="44">
        <v>10</v>
      </c>
      <c r="N88" s="42">
        <v>0</v>
      </c>
      <c r="O88" s="40">
        <v>10</v>
      </c>
      <c r="P88" s="44">
        <v>0</v>
      </c>
      <c r="Q88" s="42">
        <v>0</v>
      </c>
      <c r="R88" s="44">
        <v>10</v>
      </c>
      <c r="S88" s="42">
        <v>0</v>
      </c>
      <c r="T88" s="40">
        <v>10</v>
      </c>
      <c r="U88" s="44">
        <v>0</v>
      </c>
      <c r="V88" s="42">
        <v>0</v>
      </c>
      <c r="W88" s="44">
        <v>10</v>
      </c>
      <c r="X88" s="42">
        <v>0</v>
      </c>
      <c r="Y88" s="40">
        <v>10</v>
      </c>
      <c r="Z88" s="43">
        <v>0</v>
      </c>
      <c r="AA88" s="42">
        <v>0</v>
      </c>
      <c r="AB88" s="44">
        <v>10</v>
      </c>
      <c r="AC88" s="42">
        <v>0</v>
      </c>
      <c r="AD88" s="40">
        <v>10</v>
      </c>
      <c r="AE88" s="40">
        <v>0</v>
      </c>
      <c r="AF88" s="42">
        <v>0</v>
      </c>
      <c r="AG88" s="44">
        <v>10</v>
      </c>
      <c r="AH88" s="42">
        <v>0</v>
      </c>
      <c r="AI88" s="26"/>
      <c r="AJ88" s="25"/>
      <c r="AK88" s="25"/>
      <c r="AL88" s="25"/>
      <c r="AM88" s="23"/>
    </row>
    <row r="89" spans="1:39" s="15" customFormat="1" ht="31.5" outlineLevel="2" x14ac:dyDescent="0.25">
      <c r="A89" s="51" t="s">
        <v>109</v>
      </c>
      <c r="B89" s="19" t="s">
        <v>68</v>
      </c>
      <c r="C89" s="29" t="s">
        <v>6</v>
      </c>
      <c r="D89" s="29" t="s">
        <v>28</v>
      </c>
      <c r="E89" s="41">
        <f t="shared" si="89"/>
        <v>50</v>
      </c>
      <c r="F89" s="43">
        <f t="shared" si="134"/>
        <v>0</v>
      </c>
      <c r="G89" s="43">
        <f t="shared" si="135"/>
        <v>0</v>
      </c>
      <c r="H89" s="43">
        <f t="shared" si="136"/>
        <v>50</v>
      </c>
      <c r="I89" s="43">
        <f t="shared" si="137"/>
        <v>0</v>
      </c>
      <c r="J89" s="41">
        <v>10</v>
      </c>
      <c r="K89" s="43">
        <v>0</v>
      </c>
      <c r="L89" s="42">
        <v>0</v>
      </c>
      <c r="M89" s="44">
        <v>10</v>
      </c>
      <c r="N89" s="42">
        <v>0</v>
      </c>
      <c r="O89" s="40">
        <v>10</v>
      </c>
      <c r="P89" s="44">
        <v>0</v>
      </c>
      <c r="Q89" s="42">
        <v>0</v>
      </c>
      <c r="R89" s="44">
        <v>10</v>
      </c>
      <c r="S89" s="42">
        <v>0</v>
      </c>
      <c r="T89" s="40">
        <v>10</v>
      </c>
      <c r="U89" s="44">
        <v>0</v>
      </c>
      <c r="V89" s="42">
        <v>0</v>
      </c>
      <c r="W89" s="44">
        <v>10</v>
      </c>
      <c r="X89" s="42">
        <v>0</v>
      </c>
      <c r="Y89" s="40">
        <v>10</v>
      </c>
      <c r="Z89" s="43">
        <v>0</v>
      </c>
      <c r="AA89" s="42">
        <v>0</v>
      </c>
      <c r="AB89" s="44">
        <v>10</v>
      </c>
      <c r="AC89" s="42">
        <v>0</v>
      </c>
      <c r="AD89" s="40">
        <v>10</v>
      </c>
      <c r="AE89" s="40">
        <v>0</v>
      </c>
      <c r="AF89" s="42">
        <v>0</v>
      </c>
      <c r="AG89" s="44">
        <v>10</v>
      </c>
      <c r="AH89" s="42">
        <v>0</v>
      </c>
      <c r="AI89" s="26"/>
      <c r="AJ89" s="25"/>
      <c r="AK89" s="25"/>
      <c r="AL89" s="25"/>
      <c r="AM89" s="23"/>
    </row>
    <row r="90" spans="1:39" s="15" customFormat="1" ht="33" outlineLevel="2" x14ac:dyDescent="0.25">
      <c r="A90" s="51" t="s">
        <v>110</v>
      </c>
      <c r="B90" s="19" t="s">
        <v>69</v>
      </c>
      <c r="C90" s="29" t="s">
        <v>6</v>
      </c>
      <c r="D90" s="29" t="s">
        <v>28</v>
      </c>
      <c r="E90" s="41">
        <f t="shared" si="89"/>
        <v>50</v>
      </c>
      <c r="F90" s="43">
        <f t="shared" si="134"/>
        <v>0</v>
      </c>
      <c r="G90" s="43">
        <f t="shared" si="135"/>
        <v>0</v>
      </c>
      <c r="H90" s="43">
        <f t="shared" si="136"/>
        <v>50</v>
      </c>
      <c r="I90" s="43">
        <f t="shared" si="137"/>
        <v>0</v>
      </c>
      <c r="J90" s="41">
        <v>10</v>
      </c>
      <c r="K90" s="43">
        <v>0</v>
      </c>
      <c r="L90" s="42">
        <v>0</v>
      </c>
      <c r="M90" s="44">
        <v>10</v>
      </c>
      <c r="N90" s="42">
        <v>0</v>
      </c>
      <c r="O90" s="40">
        <v>10</v>
      </c>
      <c r="P90" s="44">
        <v>0</v>
      </c>
      <c r="Q90" s="42">
        <v>0</v>
      </c>
      <c r="R90" s="44">
        <v>10</v>
      </c>
      <c r="S90" s="42">
        <v>0</v>
      </c>
      <c r="T90" s="40">
        <v>10</v>
      </c>
      <c r="U90" s="44">
        <v>0</v>
      </c>
      <c r="V90" s="42">
        <v>0</v>
      </c>
      <c r="W90" s="44">
        <v>10</v>
      </c>
      <c r="X90" s="42">
        <v>0</v>
      </c>
      <c r="Y90" s="40">
        <v>10</v>
      </c>
      <c r="Z90" s="43">
        <v>0</v>
      </c>
      <c r="AA90" s="42">
        <v>0</v>
      </c>
      <c r="AB90" s="44">
        <v>10</v>
      </c>
      <c r="AC90" s="42">
        <v>0</v>
      </c>
      <c r="AD90" s="40">
        <v>10</v>
      </c>
      <c r="AE90" s="40">
        <v>0</v>
      </c>
      <c r="AF90" s="42">
        <v>0</v>
      </c>
      <c r="AG90" s="44">
        <v>10</v>
      </c>
      <c r="AH90" s="42">
        <v>0</v>
      </c>
      <c r="AI90" s="26"/>
      <c r="AJ90" s="25"/>
      <c r="AK90" s="25"/>
      <c r="AL90" s="25"/>
      <c r="AM90" s="23"/>
    </row>
    <row r="91" spans="1:39" s="15" customFormat="1" ht="33" outlineLevel="2" x14ac:dyDescent="0.25">
      <c r="A91" s="51" t="s">
        <v>111</v>
      </c>
      <c r="B91" s="19" t="s">
        <v>70</v>
      </c>
      <c r="C91" s="29" t="s">
        <v>6</v>
      </c>
      <c r="D91" s="29" t="s">
        <v>28</v>
      </c>
      <c r="E91" s="41">
        <f t="shared" ref="E91" si="145">F91+G91+H91+I91</f>
        <v>50</v>
      </c>
      <c r="F91" s="43">
        <f t="shared" ref="F91" si="146">K91+P91+U91+Z91+AE91</f>
        <v>0</v>
      </c>
      <c r="G91" s="43">
        <f t="shared" ref="G91" si="147">L91+Q91+V91+AA91+AF91</f>
        <v>0</v>
      </c>
      <c r="H91" s="43">
        <f t="shared" ref="H91" si="148">M91+R91+W91+AB91+AG91</f>
        <v>50</v>
      </c>
      <c r="I91" s="43">
        <f t="shared" ref="I91" si="149">N91+S91+X91+AC91+AH91</f>
        <v>0</v>
      </c>
      <c r="J91" s="41">
        <v>10</v>
      </c>
      <c r="K91" s="43">
        <v>0</v>
      </c>
      <c r="L91" s="42">
        <v>0</v>
      </c>
      <c r="M91" s="44">
        <v>10</v>
      </c>
      <c r="N91" s="42">
        <v>0</v>
      </c>
      <c r="O91" s="40">
        <v>10</v>
      </c>
      <c r="P91" s="44">
        <v>0</v>
      </c>
      <c r="Q91" s="42">
        <v>0</v>
      </c>
      <c r="R91" s="44">
        <v>10</v>
      </c>
      <c r="S91" s="42">
        <v>0</v>
      </c>
      <c r="T91" s="40">
        <v>10</v>
      </c>
      <c r="U91" s="44">
        <v>0</v>
      </c>
      <c r="V91" s="42">
        <v>0</v>
      </c>
      <c r="W91" s="44">
        <v>10</v>
      </c>
      <c r="X91" s="42">
        <v>0</v>
      </c>
      <c r="Y91" s="40">
        <v>10</v>
      </c>
      <c r="Z91" s="43">
        <v>0</v>
      </c>
      <c r="AA91" s="42">
        <v>0</v>
      </c>
      <c r="AB91" s="44">
        <v>10</v>
      </c>
      <c r="AC91" s="42">
        <v>0</v>
      </c>
      <c r="AD91" s="40">
        <v>10</v>
      </c>
      <c r="AE91" s="40">
        <v>0</v>
      </c>
      <c r="AF91" s="42">
        <v>0</v>
      </c>
      <c r="AG91" s="44">
        <v>10</v>
      </c>
      <c r="AH91" s="42">
        <v>0</v>
      </c>
      <c r="AI91" s="26"/>
      <c r="AJ91" s="25"/>
      <c r="AK91" s="25"/>
      <c r="AL91" s="25"/>
      <c r="AM91" s="23"/>
    </row>
    <row r="92" spans="1:39" s="67" customFormat="1" ht="16.5" outlineLevel="2" x14ac:dyDescent="0.25">
      <c r="A92" s="75" t="s">
        <v>151</v>
      </c>
      <c r="B92" s="98" t="s">
        <v>152</v>
      </c>
      <c r="C92" s="99"/>
      <c r="D92" s="100"/>
      <c r="E92" s="62">
        <v>191.1</v>
      </c>
      <c r="F92" s="63">
        <v>0</v>
      </c>
      <c r="G92" s="63">
        <v>0</v>
      </c>
      <c r="H92" s="63">
        <v>191.1</v>
      </c>
      <c r="I92" s="63">
        <v>0</v>
      </c>
      <c r="J92" s="62">
        <v>191.1</v>
      </c>
      <c r="K92" s="63">
        <v>0</v>
      </c>
      <c r="L92" s="64">
        <v>0</v>
      </c>
      <c r="M92" s="63">
        <v>191.1</v>
      </c>
      <c r="N92" s="64">
        <v>0</v>
      </c>
      <c r="O92" s="62">
        <v>0</v>
      </c>
      <c r="P92" s="63">
        <v>0</v>
      </c>
      <c r="Q92" s="64">
        <v>0</v>
      </c>
      <c r="R92" s="63">
        <v>0</v>
      </c>
      <c r="S92" s="64">
        <v>0</v>
      </c>
      <c r="T92" s="62">
        <v>0</v>
      </c>
      <c r="U92" s="63">
        <v>0</v>
      </c>
      <c r="V92" s="64">
        <v>0</v>
      </c>
      <c r="W92" s="63">
        <v>0</v>
      </c>
      <c r="X92" s="64">
        <v>0</v>
      </c>
      <c r="Y92" s="62">
        <v>0</v>
      </c>
      <c r="Z92" s="63">
        <v>0</v>
      </c>
      <c r="AA92" s="64">
        <v>0</v>
      </c>
      <c r="AB92" s="63">
        <v>0</v>
      </c>
      <c r="AC92" s="64">
        <v>0</v>
      </c>
      <c r="AD92" s="62">
        <v>0</v>
      </c>
      <c r="AE92" s="62">
        <v>0</v>
      </c>
      <c r="AF92" s="64">
        <v>0</v>
      </c>
      <c r="AG92" s="63">
        <v>0</v>
      </c>
      <c r="AH92" s="64">
        <v>0</v>
      </c>
      <c r="AI92" s="65"/>
      <c r="AJ92" s="66"/>
      <c r="AK92" s="66"/>
      <c r="AL92" s="66"/>
      <c r="AM92" s="66"/>
    </row>
    <row r="93" spans="1:39" s="15" customFormat="1" ht="71.25" customHeight="1" outlineLevel="2" x14ac:dyDescent="0.25">
      <c r="A93" s="51" t="s">
        <v>153</v>
      </c>
      <c r="B93" s="19" t="s">
        <v>154</v>
      </c>
      <c r="C93" s="29" t="s">
        <v>6</v>
      </c>
      <c r="D93" s="29" t="s">
        <v>28</v>
      </c>
      <c r="E93" s="41">
        <v>191.1</v>
      </c>
      <c r="F93" s="43">
        <v>0</v>
      </c>
      <c r="G93" s="43">
        <v>0</v>
      </c>
      <c r="H93" s="43">
        <v>191.1</v>
      </c>
      <c r="I93" s="43">
        <v>0</v>
      </c>
      <c r="J93" s="41">
        <v>191.1</v>
      </c>
      <c r="K93" s="43">
        <v>0</v>
      </c>
      <c r="L93" s="42">
        <v>0</v>
      </c>
      <c r="M93" s="44">
        <v>191.1</v>
      </c>
      <c r="N93" s="42">
        <v>0</v>
      </c>
      <c r="O93" s="40">
        <v>0</v>
      </c>
      <c r="P93" s="44">
        <v>0</v>
      </c>
      <c r="Q93" s="42">
        <v>0</v>
      </c>
      <c r="R93" s="44">
        <v>0</v>
      </c>
      <c r="S93" s="42">
        <v>0</v>
      </c>
      <c r="T93" s="40">
        <v>0</v>
      </c>
      <c r="U93" s="44">
        <v>0</v>
      </c>
      <c r="V93" s="42">
        <v>0</v>
      </c>
      <c r="W93" s="44">
        <v>0</v>
      </c>
      <c r="X93" s="42">
        <v>0</v>
      </c>
      <c r="Y93" s="40">
        <v>0</v>
      </c>
      <c r="Z93" s="43">
        <v>0</v>
      </c>
      <c r="AA93" s="42">
        <v>0</v>
      </c>
      <c r="AB93" s="44">
        <v>0</v>
      </c>
      <c r="AC93" s="42">
        <v>0</v>
      </c>
      <c r="AD93" s="40">
        <v>0</v>
      </c>
      <c r="AE93" s="40">
        <v>0</v>
      </c>
      <c r="AF93" s="42">
        <v>0</v>
      </c>
      <c r="AG93" s="44">
        <v>0</v>
      </c>
      <c r="AH93" s="42">
        <v>0</v>
      </c>
      <c r="AI93" s="26">
        <f t="shared" si="128"/>
        <v>244.9</v>
      </c>
      <c r="AJ93" s="25"/>
      <c r="AK93" s="25">
        <v>0</v>
      </c>
      <c r="AL93" s="25">
        <v>244.9</v>
      </c>
      <c r="AM93" s="23">
        <v>0</v>
      </c>
    </row>
    <row r="94" spans="1:39" s="15" customFormat="1" ht="53.25" customHeight="1" outlineLevel="2" x14ac:dyDescent="0.25">
      <c r="A94" s="50"/>
      <c r="B94" s="19"/>
      <c r="C94" s="20"/>
      <c r="D94" s="20"/>
      <c r="E94" s="41"/>
      <c r="F94" s="43"/>
      <c r="G94" s="43"/>
      <c r="H94" s="43"/>
      <c r="I94" s="43"/>
      <c r="J94" s="41"/>
      <c r="K94" s="43"/>
      <c r="L94" s="42"/>
      <c r="M94" s="44"/>
      <c r="N94" s="42"/>
      <c r="O94" s="40"/>
      <c r="P94" s="44"/>
      <c r="Q94" s="42"/>
      <c r="R94" s="44"/>
      <c r="S94" s="42"/>
      <c r="T94" s="40"/>
      <c r="U94" s="44"/>
      <c r="V94" s="42"/>
      <c r="W94" s="44"/>
      <c r="X94" s="42"/>
      <c r="Y94" s="40"/>
      <c r="Z94" s="43"/>
      <c r="AA94" s="42"/>
      <c r="AB94" s="44"/>
      <c r="AC94" s="42"/>
      <c r="AD94" s="40"/>
      <c r="AE94" s="40"/>
      <c r="AF94" s="42"/>
      <c r="AG94" s="44"/>
      <c r="AH94" s="42"/>
      <c r="AI94" s="60"/>
      <c r="AJ94" s="61"/>
      <c r="AK94" s="61"/>
      <c r="AL94" s="61"/>
    </row>
  </sheetData>
  <autoFilter ref="A5:X93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32">
    <mergeCell ref="B92:D92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J5:AM5"/>
    <mergeCell ref="Y6:AC6"/>
    <mergeCell ref="AD6:AH6"/>
    <mergeCell ref="B41:D41"/>
    <mergeCell ref="AF2:AH4"/>
    <mergeCell ref="B9:D9"/>
    <mergeCell ref="B61:D61"/>
    <mergeCell ref="B10:D10"/>
    <mergeCell ref="B32:D32"/>
    <mergeCell ref="B34:D34"/>
    <mergeCell ref="B40:D40"/>
    <mergeCell ref="B11:D11"/>
    <mergeCell ref="B36:D36"/>
    <mergeCell ref="B83:D83"/>
    <mergeCell ref="B73:D73"/>
    <mergeCell ref="B62:D62"/>
    <mergeCell ref="B66:D66"/>
    <mergeCell ref="B74:D74"/>
    <mergeCell ref="B77:D77"/>
  </mergeCells>
  <printOptions horizontalCentered="1"/>
  <pageMargins left="0.19685039370078741" right="0.19685039370078741" top="0.59055118110236227" bottom="0.39370078740157483" header="0.31496062992125984" footer="0.31496062992125984"/>
  <pageSetup paperSize="287" scale="27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Комплексное</vt:lpstr>
      <vt:lpstr>Комплексное!Заголовки_для_печати</vt:lpstr>
      <vt:lpstr>Комплексное!Область_печати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2020-07-15T13:30:06Z</dcterms:modified>
</cp:coreProperties>
</file>